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8520" windowHeight="7200"/>
  </bookViews>
  <sheets>
    <sheet name="个人综合所得税计算表201810（月薪版）" sheetId="1" r:id="rId1"/>
    <sheet name="个人综合所得税计算表201811（月薪版） (税后工资)" sheetId="3" r:id="rId2"/>
    <sheet name="个人综合所得税计算表201811（月薪版） (税后劳务）" sheetId="4" r:id="rId3"/>
    <sheet name="备注" sheetId="2" state="hidden" r:id="rId4"/>
  </sheets>
  <definedNames>
    <definedName name="_xlnm.Print_Area" localSheetId="0">'个人综合所得税计算表201810（月薪版）'!$A$1:$L$27</definedName>
    <definedName name="_xlnm.Print_Area" localSheetId="1">'个人综合所得税计算表201811（月薪版） (税后工资)'!$A$1:$L$27</definedName>
    <definedName name="_xlnm.Print_Area" localSheetId="2">'个人综合所得税计算表201811（月薪版） (税后劳务）'!$A$1:$L$27</definedName>
  </definedNames>
  <calcPr calcId="125725" concurrentCalc="0"/>
</workbook>
</file>

<file path=xl/calcChain.xml><?xml version="1.0" encoding="utf-8"?>
<calcChain xmlns="http://schemas.openxmlformats.org/spreadsheetml/2006/main">
  <c r="K3" i="4"/>
  <c r="K4"/>
  <c r="K5"/>
  <c r="K6"/>
  <c r="K7"/>
  <c r="K8"/>
  <c r="K9"/>
  <c r="K10"/>
  <c r="K11"/>
  <c r="K12"/>
  <c r="K20"/>
  <c r="K21"/>
  <c r="K22"/>
  <c r="K23"/>
  <c r="K24"/>
  <c r="K25"/>
  <c r="K26"/>
  <c r="K27"/>
  <c r="K14"/>
  <c r="K15"/>
  <c r="K16"/>
  <c r="K17"/>
  <c r="K18"/>
  <c r="K19"/>
  <c r="K13"/>
  <c r="L4"/>
  <c r="L5"/>
  <c r="L6"/>
  <c r="L7"/>
  <c r="L8"/>
  <c r="L9"/>
  <c r="L3"/>
  <c r="J3" i="3"/>
  <c r="L10" i="4"/>
  <c r="L11"/>
  <c r="L14"/>
  <c r="L17"/>
  <c r="L19"/>
  <c r="L22"/>
  <c r="L25"/>
  <c r="L27"/>
  <c r="L13"/>
  <c r="L15"/>
  <c r="L21"/>
  <c r="L23"/>
  <c r="L12"/>
  <c r="L16"/>
  <c r="L18"/>
  <c r="L20"/>
  <c r="L24"/>
  <c r="L26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25" i="1"/>
  <c r="J25"/>
  <c r="K25"/>
  <c r="L25"/>
  <c r="G8" i="4"/>
  <c r="G7"/>
  <c r="G23" i="1"/>
  <c r="J23"/>
  <c r="K23"/>
  <c r="L23"/>
  <c r="G6" i="4"/>
  <c r="G5"/>
  <c r="G4"/>
  <c r="G3"/>
  <c r="G10" i="3"/>
  <c r="J10"/>
  <c r="K10"/>
  <c r="K11"/>
  <c r="G12"/>
  <c r="J12"/>
  <c r="K12"/>
  <c r="G13"/>
  <c r="J13"/>
  <c r="K13"/>
  <c r="G14"/>
  <c r="J14"/>
  <c r="K14"/>
  <c r="G15"/>
  <c r="J15"/>
  <c r="K15"/>
  <c r="G16"/>
  <c r="J16"/>
  <c r="K16"/>
  <c r="G17"/>
  <c r="J17"/>
  <c r="K17"/>
  <c r="G18"/>
  <c r="J18"/>
  <c r="K18"/>
  <c r="K19"/>
  <c r="K20"/>
  <c r="K21"/>
  <c r="K22"/>
  <c r="K23"/>
  <c r="K24"/>
  <c r="K25"/>
  <c r="K26"/>
  <c r="K27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J27"/>
  <c r="G27"/>
  <c r="J26"/>
  <c r="G26"/>
  <c r="J25"/>
  <c r="G25"/>
  <c r="J24"/>
  <c r="G24"/>
  <c r="J23"/>
  <c r="G23"/>
  <c r="J22"/>
  <c r="G22"/>
  <c r="J21"/>
  <c r="G21"/>
  <c r="J20"/>
  <c r="G20"/>
  <c r="J19"/>
  <c r="G19"/>
  <c r="J11"/>
  <c r="G11"/>
  <c r="G9"/>
  <c r="J9"/>
  <c r="K9"/>
  <c r="L9"/>
  <c r="G8"/>
  <c r="J8"/>
  <c r="K8"/>
  <c r="L8"/>
  <c r="G7"/>
  <c r="J7"/>
  <c r="K7"/>
  <c r="L7"/>
  <c r="G6"/>
  <c r="J6"/>
  <c r="K6"/>
  <c r="L6"/>
  <c r="G5"/>
  <c r="J5"/>
  <c r="K5"/>
  <c r="L5"/>
  <c r="G4"/>
  <c r="J4"/>
  <c r="K4"/>
  <c r="L4"/>
  <c r="G3"/>
  <c r="J10" i="1"/>
  <c r="J26"/>
  <c r="J27"/>
  <c r="G16" i="2"/>
  <c r="A16"/>
  <c r="C16"/>
  <c r="F15"/>
  <c r="D15"/>
  <c r="G15"/>
  <c r="C15"/>
  <c r="A15"/>
  <c r="D14"/>
  <c r="F14"/>
  <c r="A14"/>
  <c r="C14"/>
  <c r="F13"/>
  <c r="D13"/>
  <c r="H14"/>
  <c r="C13"/>
  <c r="A13"/>
  <c r="D12"/>
  <c r="F12"/>
  <c r="A12"/>
  <c r="C12"/>
  <c r="F11"/>
  <c r="D11"/>
  <c r="H12"/>
  <c r="C11"/>
  <c r="A11"/>
  <c r="D10"/>
  <c r="H11"/>
  <c r="I11"/>
  <c r="G5" i="1"/>
  <c r="J5"/>
  <c r="G7"/>
  <c r="J7"/>
  <c r="K26"/>
  <c r="L26"/>
  <c r="K27"/>
  <c r="L27"/>
  <c r="G3"/>
  <c r="J3"/>
  <c r="G4"/>
  <c r="J4"/>
  <c r="G8"/>
  <c r="J8"/>
  <c r="G9"/>
  <c r="J9"/>
  <c r="G6"/>
  <c r="G10"/>
  <c r="G11"/>
  <c r="G12"/>
  <c r="G13"/>
  <c r="J13"/>
  <c r="G14"/>
  <c r="J14"/>
  <c r="G15"/>
  <c r="J15"/>
  <c r="K15"/>
  <c r="L15"/>
  <c r="G16"/>
  <c r="J16"/>
  <c r="K16"/>
  <c r="G17"/>
  <c r="J17"/>
  <c r="K17"/>
  <c r="G18"/>
  <c r="J18"/>
  <c r="K18"/>
  <c r="L18"/>
  <c r="G26"/>
  <c r="G27"/>
  <c r="G20"/>
  <c r="J20"/>
  <c r="K20"/>
  <c r="G24"/>
  <c r="J24"/>
  <c r="K24"/>
  <c r="G22"/>
  <c r="J22"/>
  <c r="K22"/>
  <c r="L22"/>
  <c r="G21"/>
  <c r="J21"/>
  <c r="K21"/>
  <c r="L21"/>
  <c r="G19"/>
  <c r="J19"/>
  <c r="K19"/>
  <c r="L19"/>
  <c r="L20"/>
  <c r="L24"/>
  <c r="L17"/>
  <c r="K13"/>
  <c r="L13"/>
  <c r="L16"/>
  <c r="K14"/>
  <c r="L14"/>
  <c r="J12"/>
  <c r="K12"/>
  <c r="L12"/>
  <c r="J11"/>
  <c r="K11"/>
  <c r="L11"/>
  <c r="J6"/>
  <c r="K6"/>
  <c r="L6"/>
  <c r="K5"/>
  <c r="L5"/>
  <c r="K4"/>
  <c r="L4"/>
  <c r="K7"/>
  <c r="L7"/>
  <c r="K10"/>
  <c r="L10"/>
  <c r="K3"/>
  <c r="L3"/>
  <c r="I12" i="2"/>
  <c r="H13"/>
  <c r="G10"/>
  <c r="G12"/>
  <c r="F10"/>
  <c r="G13"/>
  <c r="H16"/>
  <c r="G14"/>
  <c r="H15"/>
  <c r="G11"/>
  <c r="K8" i="1"/>
  <c r="L8"/>
  <c r="K9"/>
  <c r="L9"/>
  <c r="I13" i="2"/>
  <c r="I14"/>
  <c r="I15"/>
  <c r="I16"/>
  <c r="K3" i="3"/>
  <c r="L3"/>
</calcChain>
</file>

<file path=xl/comments1.xml><?xml version="1.0" encoding="utf-8"?>
<comments xmlns="http://schemas.openxmlformats.org/spreadsheetml/2006/main">
  <authors>
    <author>作者</author>
  </authors>
  <commentList>
    <comment ref="C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填入已扣除免税收入的工资，如：社保、公积金等。</t>
        </r>
      </text>
    </comment>
    <comment ref="I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子女教育、继续教育、大病医疗、住房贷款利息、住房租金、赡养老人等合并填列。</t>
        </r>
      </text>
    </comment>
    <comment ref="J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稿酬已按</t>
        </r>
        <r>
          <rPr>
            <sz val="9"/>
            <color indexed="81"/>
            <rFont val="Tahoma"/>
            <family val="2"/>
          </rPr>
          <t>70%</t>
        </r>
        <r>
          <rPr>
            <sz val="9"/>
            <color indexed="81"/>
            <rFont val="宋体"/>
            <family val="3"/>
            <charset val="134"/>
          </rPr>
          <t>计入。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C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填入已扣除免税收入的工资，如：社保、公积金等。</t>
        </r>
      </text>
    </comment>
    <comment ref="I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子女教育、继续教育、大病医疗、住房贷款利息、住房租金、赡养老人等合并填列。</t>
        </r>
      </text>
    </comment>
    <comment ref="J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稿酬已按</t>
        </r>
        <r>
          <rPr>
            <sz val="9"/>
            <color indexed="81"/>
            <rFont val="Tahoma"/>
            <family val="2"/>
          </rPr>
          <t>70%</t>
        </r>
        <r>
          <rPr>
            <sz val="9"/>
            <color indexed="81"/>
            <rFont val="宋体"/>
            <family val="3"/>
            <charset val="134"/>
          </rPr>
          <t>计入。</t>
        </r>
      </text>
    </comment>
  </commentList>
</comments>
</file>

<file path=xl/comments3.xml><?xml version="1.0" encoding="utf-8"?>
<comments xmlns="http://schemas.openxmlformats.org/spreadsheetml/2006/main">
  <authors>
    <author>作者</author>
  </authors>
  <commentList>
    <comment ref="C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填入已扣除免税收入的工资，如：社保、公积金等。</t>
        </r>
      </text>
    </comment>
    <comment ref="I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子女教育、继续教育、大病医疗、住房贷款利息、住房租金、赡养老人等合并填列。</t>
        </r>
      </text>
    </comment>
    <comment ref="J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稿酬已按</t>
        </r>
        <r>
          <rPr>
            <sz val="9"/>
            <color indexed="81"/>
            <rFont val="Tahoma"/>
            <family val="2"/>
          </rPr>
          <t>70%</t>
        </r>
        <r>
          <rPr>
            <sz val="9"/>
            <color indexed="81"/>
            <rFont val="宋体"/>
            <family val="3"/>
            <charset val="134"/>
          </rPr>
          <t>计入。</t>
        </r>
      </text>
    </comment>
  </commentList>
</comments>
</file>

<file path=xl/sharedStrings.xml><?xml version="1.0" encoding="utf-8"?>
<sst xmlns="http://schemas.openxmlformats.org/spreadsheetml/2006/main" count="57" uniqueCount="35">
  <si>
    <t>序号</t>
    <phoneticPr fontId="1" type="noConversion"/>
  </si>
  <si>
    <t>姓名</t>
    <phoneticPr fontId="1" type="noConversion"/>
  </si>
  <si>
    <t>综合所得合计</t>
    <phoneticPr fontId="1" type="noConversion"/>
  </si>
  <si>
    <t>特许权使用费</t>
    <phoneticPr fontId="1" type="noConversion"/>
  </si>
  <si>
    <t>稿酬</t>
    <phoneticPr fontId="1" type="noConversion"/>
  </si>
  <si>
    <t>劳务</t>
    <phoneticPr fontId="1" type="noConversion"/>
  </si>
  <si>
    <t>工资</t>
    <phoneticPr fontId="1" type="noConversion"/>
  </si>
  <si>
    <t>可扣减费用</t>
    <phoneticPr fontId="1" type="noConversion"/>
  </si>
  <si>
    <t>附加扣减</t>
    <phoneticPr fontId="1" type="noConversion"/>
  </si>
  <si>
    <t>税额</t>
    <phoneticPr fontId="1" type="noConversion"/>
  </si>
  <si>
    <t>实发工资</t>
    <phoneticPr fontId="1" type="noConversion"/>
  </si>
  <si>
    <t>级数 全年应纳税所得额 税率(%)</t>
  </si>
  <si>
    <t>1 不超过36000元的 3</t>
  </si>
  <si>
    <t>2 超过36000元至144000元的部分 10</t>
  </si>
  <si>
    <t>3 超过144000元至300000元的部分 20</t>
  </si>
  <si>
    <t>4 超过300000元至420000元的部分 25</t>
  </si>
  <si>
    <t>5 超过420000元至660000元的部分 30</t>
  </si>
  <si>
    <t>6 超过660000元至960000元的部分 35</t>
  </si>
  <si>
    <t>7 超过960000元的部分 45</t>
  </si>
  <si>
    <t>应纳税所得</t>
    <phoneticPr fontId="1" type="noConversion"/>
  </si>
  <si>
    <t>速算扣除</t>
    <phoneticPr fontId="1" type="noConversion"/>
  </si>
  <si>
    <r>
      <t xml:space="preserve">个人所得税计算表   </t>
    </r>
    <r>
      <rPr>
        <sz val="12"/>
        <color theme="1"/>
        <rFont val="微软雅黑"/>
        <family val="2"/>
        <charset val="134"/>
      </rPr>
      <t>V3.0</t>
    </r>
    <phoneticPr fontId="1" type="noConversion"/>
  </si>
  <si>
    <t>www.mqkjs.cn</t>
    <phoneticPr fontId="1" type="noConversion"/>
  </si>
  <si>
    <t xml:space="preserve"> 北京民青版权所有</t>
    <phoneticPr fontId="1" type="noConversion"/>
  </si>
  <si>
    <t>注：本表只针对个人所得税中的综合所得按月进行计算使用，不含经营所得、财产租赁所得、财产转让所得、利息股息红利所得。</t>
    <phoneticPr fontId="1" type="noConversion"/>
  </si>
  <si>
    <t>税前工资</t>
    <phoneticPr fontId="1" type="noConversion"/>
  </si>
  <si>
    <t>税后工资</t>
    <phoneticPr fontId="1" type="noConversion"/>
  </si>
  <si>
    <r>
      <t xml:space="preserve">个人所得税计算表   </t>
    </r>
    <r>
      <rPr>
        <sz val="12"/>
        <color theme="1"/>
        <rFont val="微软雅黑"/>
        <family val="2"/>
        <charset val="134"/>
      </rPr>
      <t>V3.0（税后工资）</t>
    </r>
    <phoneticPr fontId="1" type="noConversion"/>
  </si>
  <si>
    <r>
      <t xml:space="preserve">个人所得税计算表   </t>
    </r>
    <r>
      <rPr>
        <sz val="12"/>
        <color theme="1"/>
        <rFont val="微软雅黑"/>
        <family val="2"/>
        <charset val="134"/>
      </rPr>
      <t>V3.0（税后劳务）</t>
    </r>
    <phoneticPr fontId="1" type="noConversion"/>
  </si>
  <si>
    <t>工资</t>
    <phoneticPr fontId="1" type="noConversion"/>
  </si>
  <si>
    <t>税后劳务</t>
    <phoneticPr fontId="1" type="noConversion"/>
  </si>
  <si>
    <t>税前劳务</t>
    <phoneticPr fontId="1" type="noConversion"/>
  </si>
  <si>
    <t>注：本表只针对个人所得税中的不含税劳务发放的测算，不包括工资等其他综合所得。</t>
    <phoneticPr fontId="1" type="noConversion"/>
  </si>
  <si>
    <t>注：本表只针对个人所得税中的不含税工资发放的测算，不包括劳务报酬等其他综合所得。</t>
    <phoneticPr fontId="1" type="noConversion"/>
  </si>
  <si>
    <t>计算额</t>
    <phoneticPr fontId="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</si>
</sst>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Arial"/>
      <family val="2"/>
    </font>
    <font>
      <sz val="12"/>
      <color rgb="FF666666"/>
      <name val="Tahoma"/>
      <family val="2"/>
    </font>
    <font>
      <sz val="18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u/>
      <sz val="11"/>
      <color theme="10"/>
      <name val="宋体"/>
      <family val="3"/>
      <charset val="134"/>
    </font>
    <font>
      <u/>
      <sz val="11"/>
      <color theme="10"/>
      <name val="Arial Black"/>
      <family val="2"/>
    </font>
    <font>
      <b/>
      <sz val="10"/>
      <color theme="1"/>
      <name val="微软雅黑"/>
      <family val="2"/>
      <charset val="134"/>
    </font>
    <font>
      <sz val="9"/>
      <color indexed="81"/>
      <name val="Tahoma"/>
      <family val="2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3" fontId="3" fillId="0" borderId="0" xfId="1" applyFont="1">
      <alignment vertical="center"/>
    </xf>
    <xf numFmtId="0" fontId="4" fillId="0" borderId="0" xfId="0" applyFont="1" applyAlignment="1">
      <alignment vertical="center"/>
    </xf>
    <xf numFmtId="9" fontId="3" fillId="0" borderId="0" xfId="2" applyFont="1">
      <alignment vertical="center"/>
    </xf>
    <xf numFmtId="43" fontId="3" fillId="0" borderId="0" xfId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3" fontId="3" fillId="0" borderId="0" xfId="1" applyFont="1" applyProtection="1">
      <alignment vertical="center"/>
      <protection locked="0"/>
    </xf>
    <xf numFmtId="0" fontId="0" fillId="2" borderId="0" xfId="0" applyFill="1" applyAlignment="1">
      <alignment horizontal="center" vertical="center"/>
    </xf>
    <xf numFmtId="0" fontId="8" fillId="0" borderId="0" xfId="3" applyFont="1" applyAlignment="1" applyProtection="1">
      <alignment horizontal="right" vertical="center"/>
    </xf>
    <xf numFmtId="0" fontId="9" fillId="0" borderId="0" xfId="0" applyFont="1">
      <alignment vertical="center"/>
    </xf>
    <xf numFmtId="43" fontId="3" fillId="2" borderId="0" xfId="1" applyFont="1" applyFill="1" applyProtection="1">
      <alignment vertical="center"/>
      <protection hidden="1"/>
    </xf>
    <xf numFmtId="43" fontId="3" fillId="2" borderId="0" xfId="1" applyFont="1" applyFill="1" applyAlignment="1" applyProtection="1">
      <alignment horizontal="center" vertical="center"/>
      <protection hidden="1"/>
    </xf>
    <xf numFmtId="0" fontId="13" fillId="0" borderId="0" xfId="0" applyFont="1">
      <alignment vertical="center"/>
    </xf>
    <xf numFmtId="0" fontId="5" fillId="0" borderId="0" xfId="0" applyFont="1" applyAlignment="1">
      <alignment horizontal="center" vertical="top"/>
    </xf>
  </cellXfs>
  <cellStyles count="4">
    <cellStyle name="百分比" xfId="2" builtinId="5"/>
    <cellStyle name="常规" xfId="0" builtinId="0"/>
    <cellStyle name="超链接" xfId="3" builtinId="8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qkjs.cn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mqkjs.cn/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mqkjs.cn/" TargetMode="Externa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4"/>
  <sheetViews>
    <sheetView tabSelected="1" view="pageBreakPreview" zoomScaleNormal="100" zoomScaleSheetLayoutView="100" workbookViewId="0">
      <selection sqref="A1:L1"/>
    </sheetView>
  </sheetViews>
  <sheetFormatPr defaultRowHeight="13.5"/>
  <cols>
    <col min="1" max="1" width="5.625" customWidth="1"/>
    <col min="2" max="2" width="12.5" style="1" customWidth="1"/>
    <col min="3" max="12" width="12.5" customWidth="1"/>
  </cols>
  <sheetData>
    <row r="1" spans="1:12" ht="30" customHeight="1">
      <c r="A1" s="16" t="s">
        <v>21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18.75" customHeight="1">
      <c r="A2" s="1" t="s">
        <v>0</v>
      </c>
      <c r="B2" s="1" t="s">
        <v>1</v>
      </c>
      <c r="C2" s="10" t="s">
        <v>6</v>
      </c>
      <c r="D2" s="10" t="s">
        <v>5</v>
      </c>
      <c r="E2" s="10" t="s">
        <v>4</v>
      </c>
      <c r="F2" s="10" t="s">
        <v>3</v>
      </c>
      <c r="G2" s="1" t="s">
        <v>2</v>
      </c>
      <c r="H2" s="1" t="s">
        <v>7</v>
      </c>
      <c r="I2" s="1" t="s">
        <v>8</v>
      </c>
      <c r="J2" s="1" t="s">
        <v>19</v>
      </c>
      <c r="K2" s="1" t="s">
        <v>9</v>
      </c>
      <c r="L2" s="1" t="s">
        <v>10</v>
      </c>
    </row>
    <row r="3" spans="1:12" ht="18.75" customHeight="1">
      <c r="A3" s="3">
        <v>1</v>
      </c>
      <c r="B3" s="8"/>
      <c r="C3" s="9">
        <v>8000</v>
      </c>
      <c r="D3" s="9"/>
      <c r="E3" s="9"/>
      <c r="F3" s="9"/>
      <c r="G3" s="13">
        <f t="shared" ref="G3:G27" si="0">SUM(C3:F3)</f>
        <v>8000</v>
      </c>
      <c r="H3" s="7">
        <v>5000</v>
      </c>
      <c r="I3" s="7"/>
      <c r="J3" s="13">
        <f>IF(OR(G3=0,C3+D3*0.8+F3*0.8+E3*0.8*0.7-H3-I3&lt;0),0,C3+D3*0.8+F3*0.8+E3*0.8*0.7-H3-I3)</f>
        <v>3000</v>
      </c>
      <c r="K3" s="14">
        <f t="shared" ref="K3:K4" si="1">ROUND(IF(J3&lt;=0,0,IF((J3-3000)&lt;=0,J3*0.03,IF((J3-12000)&lt;=0,J3*0.1-210,IF((J3-25000)&lt;=0,J3*0.2-1410,IF((J3-35000)&lt;=0,J3*0.25-2660,IF((J3-55000)&lt;=0,J3*0.3-4410,IF((J3-80000)&lt;=0,J3*0.35-7160,J3*0.45-15160))))))),2)</f>
        <v>90</v>
      </c>
      <c r="L3" s="14">
        <f>G3-K3</f>
        <v>7910</v>
      </c>
    </row>
    <row r="4" spans="1:12" ht="18.75" customHeight="1">
      <c r="A4" s="3">
        <v>2</v>
      </c>
      <c r="B4" s="8"/>
      <c r="C4" s="9">
        <v>17000</v>
      </c>
      <c r="D4" s="9"/>
      <c r="E4" s="9"/>
      <c r="F4" s="9"/>
      <c r="G4" s="13">
        <f t="shared" si="0"/>
        <v>17000</v>
      </c>
      <c r="H4" s="7">
        <v>5000</v>
      </c>
      <c r="I4" s="7"/>
      <c r="J4" s="13">
        <f t="shared" ref="J4:J27" si="2">IF(OR(G4=0,C4+D4*0.8+F4*0.8+E4*0.8*0.7-H4-I4&lt;0),0,C4+D4*0.8+F4*0.8+E4*0.8*0.7-H4-I4)</f>
        <v>12000</v>
      </c>
      <c r="K4" s="14">
        <f t="shared" si="1"/>
        <v>990</v>
      </c>
      <c r="L4" s="14">
        <f t="shared" ref="L4:L27" si="3">G4-K4</f>
        <v>16010</v>
      </c>
    </row>
    <row r="5" spans="1:12" ht="18.75" customHeight="1">
      <c r="A5" s="3">
        <v>3</v>
      </c>
      <c r="B5" s="8"/>
      <c r="C5" s="9">
        <v>30000</v>
      </c>
      <c r="D5" s="9"/>
      <c r="E5" s="9"/>
      <c r="F5" s="9"/>
      <c r="G5" s="13">
        <f t="shared" si="0"/>
        <v>30000</v>
      </c>
      <c r="H5" s="7">
        <v>5000</v>
      </c>
      <c r="I5" s="7"/>
      <c r="J5" s="13">
        <f t="shared" si="2"/>
        <v>25000</v>
      </c>
      <c r="K5" s="14">
        <f>ROUND(IF(J5&lt;=0,0,IF((J5-3000)&lt;=0,J5*0.03,IF((J5-12000)&lt;=0,J5*0.1-210,IF((J5-25000)&lt;=0,J5*0.2-1410,IF((J5-35000)&lt;=0,J5*0.25-2660,IF((J5-55000)&lt;=0,J5*0.3-4410,IF((J5-80000)&lt;=0,J5*0.35-7160,J5*0.45-15160))))))),2)</f>
        <v>3590</v>
      </c>
      <c r="L5" s="14">
        <f t="shared" si="3"/>
        <v>26410</v>
      </c>
    </row>
    <row r="6" spans="1:12" ht="18.75" customHeight="1">
      <c r="A6" s="3">
        <v>4</v>
      </c>
      <c r="B6" s="8"/>
      <c r="C6" s="9">
        <v>40000</v>
      </c>
      <c r="D6" s="9"/>
      <c r="E6" s="9"/>
      <c r="F6" s="9"/>
      <c r="G6" s="13">
        <f t="shared" si="0"/>
        <v>40000</v>
      </c>
      <c r="H6" s="7">
        <v>5000</v>
      </c>
      <c r="I6" s="7"/>
      <c r="J6" s="13">
        <f t="shared" si="2"/>
        <v>35000</v>
      </c>
      <c r="K6" s="14">
        <f t="shared" ref="K6:K27" si="4">ROUND(IF(J6&lt;=0,0,IF((J6-3000)&lt;=0,J6*0.03,IF((J6-12000)&lt;=0,J6*0.1-210,IF((J6-25000)&lt;=0,J6*0.2-1410,IF((J6-35000)&lt;=0,J6*0.25-2660,IF((J6-55000)&lt;=0,J6*0.3-4410,IF((J6-80000)&lt;=0,J6*0.35-7160,J6*0.45-15160))))))),2)</f>
        <v>6090</v>
      </c>
      <c r="L6" s="14">
        <f t="shared" si="3"/>
        <v>33910</v>
      </c>
    </row>
    <row r="7" spans="1:12" ht="18.75" customHeight="1">
      <c r="A7" s="3">
        <v>5</v>
      </c>
      <c r="B7" s="8"/>
      <c r="C7" s="9">
        <v>60000</v>
      </c>
      <c r="D7" s="9"/>
      <c r="E7" s="9"/>
      <c r="F7" s="9"/>
      <c r="G7" s="13">
        <f t="shared" si="0"/>
        <v>60000</v>
      </c>
      <c r="H7" s="7">
        <v>5000</v>
      </c>
      <c r="I7" s="7"/>
      <c r="J7" s="13">
        <f t="shared" si="2"/>
        <v>55000</v>
      </c>
      <c r="K7" s="14">
        <f t="shared" si="4"/>
        <v>12090</v>
      </c>
      <c r="L7" s="14">
        <f t="shared" si="3"/>
        <v>47910</v>
      </c>
    </row>
    <row r="8" spans="1:12" ht="18.75" customHeight="1">
      <c r="A8" s="3">
        <v>6</v>
      </c>
      <c r="B8" s="8"/>
      <c r="C8" s="9">
        <v>85000</v>
      </c>
      <c r="D8" s="9"/>
      <c r="E8" s="9"/>
      <c r="F8" s="9"/>
      <c r="G8" s="13">
        <f t="shared" si="0"/>
        <v>85000</v>
      </c>
      <c r="H8" s="7">
        <v>5000</v>
      </c>
      <c r="I8" s="7"/>
      <c r="J8" s="13">
        <f t="shared" si="2"/>
        <v>80000</v>
      </c>
      <c r="K8" s="14">
        <f t="shared" si="4"/>
        <v>20840</v>
      </c>
      <c r="L8" s="14">
        <f t="shared" si="3"/>
        <v>64160</v>
      </c>
    </row>
    <row r="9" spans="1:12" ht="18.75" customHeight="1">
      <c r="A9" s="3">
        <v>7</v>
      </c>
      <c r="B9" s="8"/>
      <c r="C9" s="9">
        <v>105000</v>
      </c>
      <c r="D9" s="9"/>
      <c r="E9" s="9"/>
      <c r="F9" s="9"/>
      <c r="G9" s="13">
        <f t="shared" si="0"/>
        <v>105000</v>
      </c>
      <c r="H9" s="7">
        <v>5000</v>
      </c>
      <c r="I9" s="7"/>
      <c r="J9" s="13">
        <f t="shared" si="2"/>
        <v>100000</v>
      </c>
      <c r="K9" s="14">
        <f t="shared" si="4"/>
        <v>29840</v>
      </c>
      <c r="L9" s="14">
        <f t="shared" si="3"/>
        <v>75160</v>
      </c>
    </row>
    <row r="10" spans="1:12" ht="18.75" customHeight="1">
      <c r="A10" s="3">
        <v>8</v>
      </c>
      <c r="B10" s="8"/>
      <c r="C10" s="9"/>
      <c r="D10" s="9"/>
      <c r="E10" s="9"/>
      <c r="F10" s="9"/>
      <c r="G10" s="13">
        <f t="shared" si="0"/>
        <v>0</v>
      </c>
      <c r="H10" s="7">
        <v>5000</v>
      </c>
      <c r="I10" s="7"/>
      <c r="J10" s="13">
        <f t="shared" si="2"/>
        <v>0</v>
      </c>
      <c r="K10" s="14">
        <f t="shared" si="4"/>
        <v>0</v>
      </c>
      <c r="L10" s="14">
        <f t="shared" si="3"/>
        <v>0</v>
      </c>
    </row>
    <row r="11" spans="1:12" ht="18.75" customHeight="1">
      <c r="A11" s="3">
        <v>9</v>
      </c>
      <c r="B11" s="8"/>
      <c r="C11" s="9"/>
      <c r="D11" s="9"/>
      <c r="E11" s="9"/>
      <c r="F11" s="9"/>
      <c r="G11" s="13">
        <f t="shared" si="0"/>
        <v>0</v>
      </c>
      <c r="H11" s="7">
        <v>5000</v>
      </c>
      <c r="I11" s="7"/>
      <c r="J11" s="13">
        <f t="shared" si="2"/>
        <v>0</v>
      </c>
      <c r="K11" s="14">
        <f t="shared" si="4"/>
        <v>0</v>
      </c>
      <c r="L11" s="14">
        <f t="shared" si="3"/>
        <v>0</v>
      </c>
    </row>
    <row r="12" spans="1:12" ht="18.75" customHeight="1">
      <c r="A12" s="3">
        <v>10</v>
      </c>
      <c r="B12" s="8"/>
      <c r="C12" s="9"/>
      <c r="D12" s="9"/>
      <c r="E12" s="9"/>
      <c r="F12" s="9"/>
      <c r="G12" s="13">
        <f t="shared" si="0"/>
        <v>0</v>
      </c>
      <c r="H12" s="7">
        <v>5000</v>
      </c>
      <c r="I12" s="7"/>
      <c r="J12" s="13">
        <f t="shared" si="2"/>
        <v>0</v>
      </c>
      <c r="K12" s="14">
        <f t="shared" si="4"/>
        <v>0</v>
      </c>
      <c r="L12" s="14">
        <f t="shared" si="3"/>
        <v>0</v>
      </c>
    </row>
    <row r="13" spans="1:12" ht="18.75" customHeight="1">
      <c r="A13" s="3">
        <v>11</v>
      </c>
      <c r="B13" s="8"/>
      <c r="C13" s="9"/>
      <c r="D13" s="9"/>
      <c r="E13" s="9"/>
      <c r="F13" s="9"/>
      <c r="G13" s="13">
        <f t="shared" si="0"/>
        <v>0</v>
      </c>
      <c r="H13" s="7">
        <v>5000</v>
      </c>
      <c r="I13" s="7"/>
      <c r="J13" s="13">
        <f t="shared" si="2"/>
        <v>0</v>
      </c>
      <c r="K13" s="14">
        <f t="shared" si="4"/>
        <v>0</v>
      </c>
      <c r="L13" s="14">
        <f t="shared" si="3"/>
        <v>0</v>
      </c>
    </row>
    <row r="14" spans="1:12" ht="18.75" customHeight="1">
      <c r="A14" s="3">
        <v>12</v>
      </c>
      <c r="B14" s="8"/>
      <c r="C14" s="9"/>
      <c r="D14" s="9"/>
      <c r="E14" s="9"/>
      <c r="F14" s="9"/>
      <c r="G14" s="13">
        <f t="shared" si="0"/>
        <v>0</v>
      </c>
      <c r="H14" s="7">
        <v>5000</v>
      </c>
      <c r="I14" s="7"/>
      <c r="J14" s="13">
        <f t="shared" si="2"/>
        <v>0</v>
      </c>
      <c r="K14" s="14">
        <f t="shared" si="4"/>
        <v>0</v>
      </c>
      <c r="L14" s="14">
        <f t="shared" si="3"/>
        <v>0</v>
      </c>
    </row>
    <row r="15" spans="1:12" ht="18.75" customHeight="1">
      <c r="A15" s="3">
        <v>13</v>
      </c>
      <c r="B15" s="8"/>
      <c r="C15" s="9"/>
      <c r="D15" s="9"/>
      <c r="E15" s="9"/>
      <c r="F15" s="9"/>
      <c r="G15" s="13">
        <f t="shared" si="0"/>
        <v>0</v>
      </c>
      <c r="H15" s="7">
        <v>5000</v>
      </c>
      <c r="I15" s="7"/>
      <c r="J15" s="13">
        <f t="shared" si="2"/>
        <v>0</v>
      </c>
      <c r="K15" s="14">
        <f t="shared" si="4"/>
        <v>0</v>
      </c>
      <c r="L15" s="14">
        <f t="shared" si="3"/>
        <v>0</v>
      </c>
    </row>
    <row r="16" spans="1:12" ht="18.75" customHeight="1">
      <c r="A16" s="3">
        <v>14</v>
      </c>
      <c r="B16" s="8"/>
      <c r="C16" s="9"/>
      <c r="D16" s="9"/>
      <c r="E16" s="9"/>
      <c r="F16" s="9"/>
      <c r="G16" s="13">
        <f t="shared" si="0"/>
        <v>0</v>
      </c>
      <c r="H16" s="7">
        <v>5000</v>
      </c>
      <c r="I16" s="7"/>
      <c r="J16" s="13">
        <f t="shared" si="2"/>
        <v>0</v>
      </c>
      <c r="K16" s="14">
        <f t="shared" si="4"/>
        <v>0</v>
      </c>
      <c r="L16" s="14">
        <f t="shared" si="3"/>
        <v>0</v>
      </c>
    </row>
    <row r="17" spans="1:13" ht="18.75" customHeight="1">
      <c r="A17" s="3">
        <v>15</v>
      </c>
      <c r="B17" s="8"/>
      <c r="C17" s="9"/>
      <c r="D17" s="9"/>
      <c r="E17" s="9"/>
      <c r="F17" s="9"/>
      <c r="G17" s="13">
        <f t="shared" si="0"/>
        <v>0</v>
      </c>
      <c r="H17" s="7">
        <v>5000</v>
      </c>
      <c r="I17" s="7"/>
      <c r="J17" s="13">
        <f t="shared" si="2"/>
        <v>0</v>
      </c>
      <c r="K17" s="14">
        <f t="shared" si="4"/>
        <v>0</v>
      </c>
      <c r="L17" s="14">
        <f t="shared" si="3"/>
        <v>0</v>
      </c>
    </row>
    <row r="18" spans="1:13" ht="18.75" customHeight="1">
      <c r="A18" s="3">
        <v>16</v>
      </c>
      <c r="B18" s="8"/>
      <c r="C18" s="9"/>
      <c r="D18" s="9"/>
      <c r="E18" s="9"/>
      <c r="F18" s="9"/>
      <c r="G18" s="13">
        <f t="shared" si="0"/>
        <v>0</v>
      </c>
      <c r="H18" s="7">
        <v>5000</v>
      </c>
      <c r="I18" s="7"/>
      <c r="J18" s="13">
        <f t="shared" si="2"/>
        <v>0</v>
      </c>
      <c r="K18" s="14">
        <f t="shared" si="4"/>
        <v>0</v>
      </c>
      <c r="L18" s="14">
        <f t="shared" si="3"/>
        <v>0</v>
      </c>
    </row>
    <row r="19" spans="1:13" ht="18.75" customHeight="1">
      <c r="A19" s="3">
        <v>17</v>
      </c>
      <c r="B19" s="8"/>
      <c r="C19" s="9"/>
      <c r="D19" s="9"/>
      <c r="E19" s="9"/>
      <c r="F19" s="9"/>
      <c r="G19" s="13">
        <f t="shared" si="0"/>
        <v>0</v>
      </c>
      <c r="H19" s="7">
        <v>5000</v>
      </c>
      <c r="I19" s="7"/>
      <c r="J19" s="13">
        <f t="shared" si="2"/>
        <v>0</v>
      </c>
      <c r="K19" s="14">
        <f t="shared" si="4"/>
        <v>0</v>
      </c>
      <c r="L19" s="14">
        <f t="shared" si="3"/>
        <v>0</v>
      </c>
    </row>
    <row r="20" spans="1:13" ht="18.75" customHeight="1">
      <c r="A20" s="3">
        <v>18</v>
      </c>
      <c r="B20" s="8"/>
      <c r="C20" s="9"/>
      <c r="D20" s="9"/>
      <c r="E20" s="9"/>
      <c r="F20" s="9"/>
      <c r="G20" s="13">
        <f t="shared" si="0"/>
        <v>0</v>
      </c>
      <c r="H20" s="7">
        <v>5000</v>
      </c>
      <c r="I20" s="7"/>
      <c r="J20" s="13">
        <f t="shared" si="2"/>
        <v>0</v>
      </c>
      <c r="K20" s="14">
        <f t="shared" si="4"/>
        <v>0</v>
      </c>
      <c r="L20" s="14">
        <f t="shared" si="3"/>
        <v>0</v>
      </c>
    </row>
    <row r="21" spans="1:13" ht="18.75" customHeight="1">
      <c r="A21" s="3">
        <v>19</v>
      </c>
      <c r="B21" s="8"/>
      <c r="C21" s="9"/>
      <c r="D21" s="9"/>
      <c r="E21" s="9"/>
      <c r="F21" s="9"/>
      <c r="G21" s="13">
        <f t="shared" si="0"/>
        <v>0</v>
      </c>
      <c r="H21" s="7">
        <v>5000</v>
      </c>
      <c r="I21" s="7"/>
      <c r="J21" s="13">
        <f t="shared" si="2"/>
        <v>0</v>
      </c>
      <c r="K21" s="14">
        <f t="shared" si="4"/>
        <v>0</v>
      </c>
      <c r="L21" s="14">
        <f t="shared" si="3"/>
        <v>0</v>
      </c>
    </row>
    <row r="22" spans="1:13" ht="18.75" customHeight="1">
      <c r="A22" s="3">
        <v>20</v>
      </c>
      <c r="B22" s="8"/>
      <c r="C22" s="9"/>
      <c r="D22" s="9"/>
      <c r="E22" s="9"/>
      <c r="F22" s="9"/>
      <c r="G22" s="13">
        <f t="shared" si="0"/>
        <v>0</v>
      </c>
      <c r="H22" s="7">
        <v>5000</v>
      </c>
      <c r="I22" s="7"/>
      <c r="J22" s="13">
        <f t="shared" si="2"/>
        <v>0</v>
      </c>
      <c r="K22" s="14">
        <f t="shared" si="4"/>
        <v>0</v>
      </c>
      <c r="L22" s="14">
        <f t="shared" si="3"/>
        <v>0</v>
      </c>
    </row>
    <row r="23" spans="1:13" ht="18.75" customHeight="1">
      <c r="A23" s="3">
        <v>21</v>
      </c>
      <c r="B23" s="8"/>
      <c r="C23" s="9"/>
      <c r="D23" s="9"/>
      <c r="E23" s="9"/>
      <c r="F23" s="9"/>
      <c r="G23" s="13">
        <f t="shared" si="0"/>
        <v>0</v>
      </c>
      <c r="H23" s="7">
        <v>5000</v>
      </c>
      <c r="I23" s="7"/>
      <c r="J23" s="13">
        <f t="shared" si="2"/>
        <v>0</v>
      </c>
      <c r="K23" s="14">
        <f t="shared" si="4"/>
        <v>0</v>
      </c>
      <c r="L23" s="14">
        <f t="shared" si="3"/>
        <v>0</v>
      </c>
    </row>
    <row r="24" spans="1:13" ht="18.75" customHeight="1">
      <c r="A24" s="3">
        <v>22</v>
      </c>
      <c r="B24" s="8"/>
      <c r="C24" s="9"/>
      <c r="D24" s="9"/>
      <c r="E24" s="9"/>
      <c r="F24" s="9"/>
      <c r="G24" s="13">
        <f t="shared" si="0"/>
        <v>0</v>
      </c>
      <c r="H24" s="7">
        <v>5000</v>
      </c>
      <c r="I24" s="7"/>
      <c r="J24" s="13">
        <f t="shared" si="2"/>
        <v>0</v>
      </c>
      <c r="K24" s="14">
        <f t="shared" si="4"/>
        <v>0</v>
      </c>
      <c r="L24" s="14">
        <f t="shared" si="3"/>
        <v>0</v>
      </c>
    </row>
    <row r="25" spans="1:13" ht="18.75" customHeight="1">
      <c r="A25" s="3">
        <v>23</v>
      </c>
      <c r="B25" s="8"/>
      <c r="C25" s="9"/>
      <c r="D25" s="9"/>
      <c r="E25" s="9"/>
      <c r="F25" s="9"/>
      <c r="G25" s="13">
        <f t="shared" si="0"/>
        <v>0</v>
      </c>
      <c r="H25" s="7">
        <v>5000</v>
      </c>
      <c r="I25" s="7"/>
      <c r="J25" s="13">
        <f t="shared" si="2"/>
        <v>0</v>
      </c>
      <c r="K25" s="14">
        <f t="shared" si="4"/>
        <v>0</v>
      </c>
      <c r="L25" s="14">
        <f t="shared" si="3"/>
        <v>0</v>
      </c>
    </row>
    <row r="26" spans="1:13" ht="18.75" customHeight="1">
      <c r="A26" s="3">
        <v>24</v>
      </c>
      <c r="B26" s="8"/>
      <c r="C26" s="9"/>
      <c r="D26" s="9"/>
      <c r="E26" s="9"/>
      <c r="F26" s="9"/>
      <c r="G26" s="13">
        <f t="shared" si="0"/>
        <v>0</v>
      </c>
      <c r="H26" s="7">
        <v>5000</v>
      </c>
      <c r="I26" s="7"/>
      <c r="J26" s="13">
        <f t="shared" si="2"/>
        <v>0</v>
      </c>
      <c r="K26" s="14">
        <f t="shared" si="4"/>
        <v>0</v>
      </c>
      <c r="L26" s="14">
        <f t="shared" si="3"/>
        <v>0</v>
      </c>
    </row>
    <row r="27" spans="1:13" ht="18.75" customHeight="1">
      <c r="A27" s="3">
        <v>25</v>
      </c>
      <c r="B27" s="8"/>
      <c r="C27" s="9"/>
      <c r="D27" s="9"/>
      <c r="E27" s="9"/>
      <c r="F27" s="9"/>
      <c r="G27" s="13">
        <f t="shared" si="0"/>
        <v>0</v>
      </c>
      <c r="H27" s="7">
        <v>5000</v>
      </c>
      <c r="I27" s="7"/>
      <c r="J27" s="13">
        <f t="shared" si="2"/>
        <v>0</v>
      </c>
      <c r="K27" s="14">
        <f t="shared" si="4"/>
        <v>0</v>
      </c>
      <c r="L27" s="14">
        <f t="shared" si="3"/>
        <v>0</v>
      </c>
    </row>
    <row r="28" spans="1:13" ht="14.25">
      <c r="A28" s="2"/>
      <c r="B28" s="3"/>
      <c r="C28" s="2"/>
      <c r="D28" s="2"/>
      <c r="E28" s="2"/>
      <c r="F28" s="2"/>
      <c r="G28" s="2"/>
    </row>
    <row r="29" spans="1:13" ht="18.75">
      <c r="A29" s="15" t="s">
        <v>24</v>
      </c>
      <c r="B29" s="3"/>
      <c r="C29" s="2"/>
      <c r="D29" s="2"/>
      <c r="E29" s="2"/>
      <c r="F29" s="2"/>
      <c r="G29" s="2"/>
      <c r="L29" s="11" t="s">
        <v>22</v>
      </c>
      <c r="M29" s="12" t="s">
        <v>23</v>
      </c>
    </row>
    <row r="30" spans="1:13" ht="14.25">
      <c r="A30" s="2"/>
      <c r="B30" s="3"/>
      <c r="C30" s="2"/>
      <c r="D30" s="2"/>
      <c r="E30" s="2"/>
      <c r="F30" s="2"/>
      <c r="G30" s="2"/>
    </row>
    <row r="31" spans="1:13" ht="14.25">
      <c r="A31" s="2"/>
    </row>
    <row r="32" spans="1:13" ht="14.25">
      <c r="A32" s="2"/>
    </row>
    <row r="33" spans="1:3" ht="14.25">
      <c r="A33" s="2"/>
    </row>
    <row r="47" spans="1:3" ht="14.25">
      <c r="B47" s="4"/>
      <c r="C47" s="4"/>
    </row>
    <row r="48" spans="1:3" ht="14.25">
      <c r="B48" s="4"/>
      <c r="C48" s="4"/>
    </row>
    <row r="49" spans="2:3" ht="14.25">
      <c r="B49" s="4"/>
      <c r="C49" s="4"/>
    </row>
    <row r="50" spans="2:3" ht="14.25">
      <c r="B50" s="4"/>
      <c r="C50" s="4"/>
    </row>
    <row r="51" spans="2:3" ht="14.25">
      <c r="B51" s="4"/>
      <c r="C51" s="4"/>
    </row>
    <row r="52" spans="2:3" ht="14.25">
      <c r="B52" s="4"/>
      <c r="C52" s="4"/>
    </row>
    <row r="53" spans="2:3" ht="14.25">
      <c r="B53" s="4"/>
      <c r="C53" s="4"/>
    </row>
    <row r="54" spans="2:3" ht="14.25">
      <c r="B54" s="4"/>
      <c r="C54" s="4"/>
    </row>
  </sheetData>
  <sheetProtection password="90C5" sheet="1" objects="1" scenarios="1"/>
  <mergeCells count="1">
    <mergeCell ref="A1:L1"/>
  </mergeCells>
  <phoneticPr fontId="1" type="noConversion"/>
  <hyperlinks>
    <hyperlink ref="L29" r:id="rId1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blackAndWhite="1" horizontalDpi="200" verticalDpi="20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4"/>
  <sheetViews>
    <sheetView view="pageBreakPreview" zoomScaleNormal="100" zoomScaleSheetLayoutView="100" workbookViewId="0">
      <selection sqref="A1:L1"/>
    </sheetView>
  </sheetViews>
  <sheetFormatPr defaultRowHeight="13.5"/>
  <cols>
    <col min="1" max="1" width="5.625" customWidth="1"/>
    <col min="2" max="2" width="12.5" style="1" customWidth="1"/>
    <col min="3" max="3" width="12.5" customWidth="1"/>
    <col min="4" max="7" width="12.5" hidden="1" customWidth="1"/>
    <col min="8" max="9" width="12.5" customWidth="1"/>
    <col min="10" max="10" width="12.5" hidden="1" customWidth="1"/>
    <col min="11" max="12" width="12.5" customWidth="1"/>
  </cols>
  <sheetData>
    <row r="1" spans="1:12" ht="30" customHeight="1">
      <c r="A1" s="16" t="s">
        <v>27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18.75" customHeight="1">
      <c r="A2" s="1" t="s">
        <v>0</v>
      </c>
      <c r="B2" s="1" t="s">
        <v>1</v>
      </c>
      <c r="C2" s="10" t="s">
        <v>26</v>
      </c>
      <c r="D2" s="10" t="s">
        <v>5</v>
      </c>
      <c r="E2" s="10" t="s">
        <v>4</v>
      </c>
      <c r="F2" s="10" t="s">
        <v>3</v>
      </c>
      <c r="G2" s="1" t="s">
        <v>2</v>
      </c>
      <c r="H2" s="1" t="s">
        <v>7</v>
      </c>
      <c r="I2" s="1" t="s">
        <v>8</v>
      </c>
      <c r="J2" s="1" t="s">
        <v>34</v>
      </c>
      <c r="K2" s="1" t="s">
        <v>9</v>
      </c>
      <c r="L2" s="1" t="s">
        <v>25</v>
      </c>
    </row>
    <row r="3" spans="1:12" ht="18.75" customHeight="1">
      <c r="A3" s="3">
        <v>1</v>
      </c>
      <c r="B3" s="8"/>
      <c r="C3" s="9">
        <v>7910</v>
      </c>
      <c r="D3" s="9"/>
      <c r="E3" s="9"/>
      <c r="F3" s="9"/>
      <c r="G3" s="13">
        <f t="shared" ref="G3:G27" si="0">SUM(C3:F3)</f>
        <v>7910</v>
      </c>
      <c r="H3" s="7">
        <v>5000</v>
      </c>
      <c r="I3" s="7"/>
      <c r="J3" s="13">
        <f t="shared" ref="J3:J27" si="1">IF(OR(G3=0,C3+D3*0.8+F3*0.8+E3*0.8*0.7-H3-I3&lt;0),0,C3+D3*0.8+F3*0.8+E3*0.8*0.7-H3-I3)</f>
        <v>2910</v>
      </c>
      <c r="K3" s="14">
        <f>ROUND(IF(J3&lt;=0,0,IF((J3-2910)&lt;=0,J3/0.97*0.03,IF((J3-11010)&lt;=0,(0.1*J3-210)/0.9,IF((J3-21410)&lt;=0,(0.2*J3-1410)/0.8,IF((J3-28910)&lt;=0,(0.25*J3-2660)/0.75,IF((J3-42910)&lt;=0,(0.3*J3-4410)/0.7,IF((J3-59160)&lt;=0,(0.35*J3-7160)/0.65,(0.45*J3-15160)/0.55))))))),2)</f>
        <v>90</v>
      </c>
      <c r="L3" s="14">
        <f>K3+C3</f>
        <v>8000</v>
      </c>
    </row>
    <row r="4" spans="1:12" ht="18.75" customHeight="1">
      <c r="A4" s="3">
        <v>2</v>
      </c>
      <c r="B4" s="8"/>
      <c r="C4" s="9">
        <v>16010</v>
      </c>
      <c r="D4" s="9"/>
      <c r="E4" s="9"/>
      <c r="F4" s="9"/>
      <c r="G4" s="13">
        <f t="shared" si="0"/>
        <v>16010</v>
      </c>
      <c r="H4" s="7">
        <v>5000</v>
      </c>
      <c r="I4" s="7"/>
      <c r="J4" s="13">
        <f t="shared" si="1"/>
        <v>11010</v>
      </c>
      <c r="K4" s="14">
        <f t="shared" ref="K4:K27" si="2">ROUND(IF(J4&lt;=0,0,IF((J4-2910)&lt;=0,J4/0.97*0.03,IF((J4-11010)&lt;=0,(0.1*J4-210)/0.9,IF((J4-21410)&lt;=0,(0.2*J4-1410)/0.8,IF((J4-28910)&lt;=0,(0.25*J4-2660)/0.75,IF((J4-42910)&lt;=0,(0.3*J4-4410)/0.7,IF((J4-59160)&lt;=0,(0.35*J4-7160)/0.65,(0.45*J4-15160)/0.55))))))),2)</f>
        <v>990</v>
      </c>
      <c r="L4" s="14">
        <f t="shared" ref="L4:L27" si="3">K4+C4</f>
        <v>17000</v>
      </c>
    </row>
    <row r="5" spans="1:12" ht="18.75" customHeight="1">
      <c r="A5" s="3">
        <v>3</v>
      </c>
      <c r="B5" s="8"/>
      <c r="C5" s="9">
        <v>33910</v>
      </c>
      <c r="D5" s="9"/>
      <c r="E5" s="9"/>
      <c r="F5" s="9"/>
      <c r="G5" s="13">
        <f t="shared" si="0"/>
        <v>33910</v>
      </c>
      <c r="H5" s="7">
        <v>5000</v>
      </c>
      <c r="I5" s="7"/>
      <c r="J5" s="13">
        <f t="shared" si="1"/>
        <v>28910</v>
      </c>
      <c r="K5" s="14">
        <f t="shared" si="2"/>
        <v>6090</v>
      </c>
      <c r="L5" s="14">
        <f t="shared" si="3"/>
        <v>40000</v>
      </c>
    </row>
    <row r="6" spans="1:12" ht="18.75" customHeight="1">
      <c r="A6" s="3">
        <v>4</v>
      </c>
      <c r="B6" s="8"/>
      <c r="C6" s="9">
        <v>47910</v>
      </c>
      <c r="D6" s="9"/>
      <c r="E6" s="9"/>
      <c r="F6" s="9"/>
      <c r="G6" s="13">
        <f t="shared" si="0"/>
        <v>47910</v>
      </c>
      <c r="H6" s="7">
        <v>5000</v>
      </c>
      <c r="I6" s="7"/>
      <c r="J6" s="13">
        <f t="shared" si="1"/>
        <v>42910</v>
      </c>
      <c r="K6" s="14">
        <f t="shared" si="2"/>
        <v>12090</v>
      </c>
      <c r="L6" s="14">
        <f t="shared" si="3"/>
        <v>60000</v>
      </c>
    </row>
    <row r="7" spans="1:12" ht="18.75" customHeight="1">
      <c r="A7" s="3">
        <v>5</v>
      </c>
      <c r="B7" s="8"/>
      <c r="C7" s="9">
        <v>64160</v>
      </c>
      <c r="D7" s="9"/>
      <c r="E7" s="9"/>
      <c r="F7" s="9"/>
      <c r="G7" s="13">
        <f t="shared" si="0"/>
        <v>64160</v>
      </c>
      <c r="H7" s="7">
        <v>5000</v>
      </c>
      <c r="I7" s="7"/>
      <c r="J7" s="13">
        <f t="shared" si="1"/>
        <v>59160</v>
      </c>
      <c r="K7" s="14">
        <f t="shared" si="2"/>
        <v>20840</v>
      </c>
      <c r="L7" s="14">
        <f t="shared" si="3"/>
        <v>85000</v>
      </c>
    </row>
    <row r="8" spans="1:12" ht="18.75" customHeight="1">
      <c r="A8" s="3">
        <v>6</v>
      </c>
      <c r="B8" s="8"/>
      <c r="C8" s="9">
        <v>75160</v>
      </c>
      <c r="D8" s="9"/>
      <c r="E8" s="9"/>
      <c r="F8" s="9"/>
      <c r="G8" s="13">
        <f t="shared" si="0"/>
        <v>75160</v>
      </c>
      <c r="H8" s="7">
        <v>5000</v>
      </c>
      <c r="I8" s="7"/>
      <c r="J8" s="13">
        <f t="shared" si="1"/>
        <v>70160</v>
      </c>
      <c r="K8" s="14">
        <f t="shared" si="2"/>
        <v>29840</v>
      </c>
      <c r="L8" s="14">
        <f t="shared" si="3"/>
        <v>105000</v>
      </c>
    </row>
    <row r="9" spans="1:12" ht="18.75" customHeight="1">
      <c r="A9" s="3">
        <v>7</v>
      </c>
      <c r="B9" s="8"/>
      <c r="C9" s="9">
        <v>4000</v>
      </c>
      <c r="D9" s="9"/>
      <c r="E9" s="9"/>
      <c r="F9" s="9"/>
      <c r="G9" s="13">
        <f t="shared" si="0"/>
        <v>4000</v>
      </c>
      <c r="H9" s="7">
        <v>5000</v>
      </c>
      <c r="I9" s="7"/>
      <c r="J9" s="13">
        <f t="shared" si="1"/>
        <v>0</v>
      </c>
      <c r="K9" s="14">
        <f t="shared" si="2"/>
        <v>0</v>
      </c>
      <c r="L9" s="14">
        <f t="shared" si="3"/>
        <v>4000</v>
      </c>
    </row>
    <row r="10" spans="1:12" ht="18.75" customHeight="1">
      <c r="A10" s="3">
        <v>8</v>
      </c>
      <c r="B10" s="8"/>
      <c r="C10" s="9"/>
      <c r="D10" s="9"/>
      <c r="E10" s="9"/>
      <c r="F10" s="9"/>
      <c r="G10" s="13">
        <f t="shared" si="0"/>
        <v>0</v>
      </c>
      <c r="H10" s="7">
        <v>5000</v>
      </c>
      <c r="I10" s="7"/>
      <c r="J10" s="13">
        <f t="shared" si="1"/>
        <v>0</v>
      </c>
      <c r="K10" s="14">
        <f t="shared" si="2"/>
        <v>0</v>
      </c>
      <c r="L10" s="14">
        <f t="shared" si="3"/>
        <v>0</v>
      </c>
    </row>
    <row r="11" spans="1:12" ht="18.75" customHeight="1">
      <c r="A11" s="3">
        <v>9</v>
      </c>
      <c r="B11" s="8"/>
      <c r="C11" s="9"/>
      <c r="D11" s="9"/>
      <c r="E11" s="9"/>
      <c r="F11" s="9"/>
      <c r="G11" s="13">
        <f t="shared" si="0"/>
        <v>0</v>
      </c>
      <c r="H11" s="7">
        <v>5000</v>
      </c>
      <c r="I11" s="7"/>
      <c r="J11" s="13">
        <f t="shared" si="1"/>
        <v>0</v>
      </c>
      <c r="K11" s="14">
        <f t="shared" si="2"/>
        <v>0</v>
      </c>
      <c r="L11" s="14">
        <f t="shared" si="3"/>
        <v>0</v>
      </c>
    </row>
    <row r="12" spans="1:12" ht="18.75" customHeight="1">
      <c r="A12" s="3">
        <v>10</v>
      </c>
      <c r="B12" s="8"/>
      <c r="C12" s="9"/>
      <c r="D12" s="9"/>
      <c r="E12" s="9"/>
      <c r="F12" s="9"/>
      <c r="G12" s="13">
        <f t="shared" si="0"/>
        <v>0</v>
      </c>
      <c r="H12" s="7">
        <v>5000</v>
      </c>
      <c r="I12" s="7"/>
      <c r="J12" s="13">
        <f t="shared" si="1"/>
        <v>0</v>
      </c>
      <c r="K12" s="14">
        <f t="shared" si="2"/>
        <v>0</v>
      </c>
      <c r="L12" s="14">
        <f t="shared" si="3"/>
        <v>0</v>
      </c>
    </row>
    <row r="13" spans="1:12" ht="18.75" customHeight="1">
      <c r="A13" s="3">
        <v>11</v>
      </c>
      <c r="B13" s="8"/>
      <c r="C13" s="9"/>
      <c r="D13" s="9"/>
      <c r="E13" s="9"/>
      <c r="F13" s="9"/>
      <c r="G13" s="13">
        <f t="shared" si="0"/>
        <v>0</v>
      </c>
      <c r="H13" s="7">
        <v>5000</v>
      </c>
      <c r="I13" s="7"/>
      <c r="J13" s="13">
        <f t="shared" si="1"/>
        <v>0</v>
      </c>
      <c r="K13" s="14">
        <f t="shared" si="2"/>
        <v>0</v>
      </c>
      <c r="L13" s="14">
        <f t="shared" si="3"/>
        <v>0</v>
      </c>
    </row>
    <row r="14" spans="1:12" ht="18.75" customHeight="1">
      <c r="A14" s="3">
        <v>12</v>
      </c>
      <c r="B14" s="8"/>
      <c r="C14" s="9"/>
      <c r="D14" s="9"/>
      <c r="E14" s="9"/>
      <c r="F14" s="9"/>
      <c r="G14" s="13">
        <f t="shared" si="0"/>
        <v>0</v>
      </c>
      <c r="H14" s="7">
        <v>5000</v>
      </c>
      <c r="I14" s="7"/>
      <c r="J14" s="13">
        <f t="shared" si="1"/>
        <v>0</v>
      </c>
      <c r="K14" s="14">
        <f t="shared" si="2"/>
        <v>0</v>
      </c>
      <c r="L14" s="14">
        <f t="shared" si="3"/>
        <v>0</v>
      </c>
    </row>
    <row r="15" spans="1:12" ht="18.75" customHeight="1">
      <c r="A15" s="3">
        <v>13</v>
      </c>
      <c r="B15" s="8"/>
      <c r="C15" s="9"/>
      <c r="D15" s="9"/>
      <c r="E15" s="9"/>
      <c r="F15" s="9"/>
      <c r="G15" s="13">
        <f t="shared" si="0"/>
        <v>0</v>
      </c>
      <c r="H15" s="7">
        <v>5000</v>
      </c>
      <c r="I15" s="7"/>
      <c r="J15" s="13">
        <f t="shared" si="1"/>
        <v>0</v>
      </c>
      <c r="K15" s="14">
        <f t="shared" si="2"/>
        <v>0</v>
      </c>
      <c r="L15" s="14">
        <f t="shared" si="3"/>
        <v>0</v>
      </c>
    </row>
    <row r="16" spans="1:12" ht="18.75" customHeight="1">
      <c r="A16" s="3">
        <v>14</v>
      </c>
      <c r="B16" s="8"/>
      <c r="C16" s="9"/>
      <c r="D16" s="9"/>
      <c r="E16" s="9"/>
      <c r="F16" s="9"/>
      <c r="G16" s="13">
        <f t="shared" si="0"/>
        <v>0</v>
      </c>
      <c r="H16" s="7">
        <v>5000</v>
      </c>
      <c r="I16" s="7"/>
      <c r="J16" s="13">
        <f t="shared" si="1"/>
        <v>0</v>
      </c>
      <c r="K16" s="14">
        <f t="shared" si="2"/>
        <v>0</v>
      </c>
      <c r="L16" s="14">
        <f t="shared" si="3"/>
        <v>0</v>
      </c>
    </row>
    <row r="17" spans="1:13" ht="18.75" customHeight="1">
      <c r="A17" s="3">
        <v>15</v>
      </c>
      <c r="B17" s="8"/>
      <c r="C17" s="9"/>
      <c r="D17" s="9"/>
      <c r="E17" s="9"/>
      <c r="F17" s="9"/>
      <c r="G17" s="13">
        <f t="shared" si="0"/>
        <v>0</v>
      </c>
      <c r="H17" s="7">
        <v>5000</v>
      </c>
      <c r="I17" s="7"/>
      <c r="J17" s="13">
        <f t="shared" si="1"/>
        <v>0</v>
      </c>
      <c r="K17" s="14">
        <f t="shared" si="2"/>
        <v>0</v>
      </c>
      <c r="L17" s="14">
        <f t="shared" si="3"/>
        <v>0</v>
      </c>
    </row>
    <row r="18" spans="1:13" ht="18.75" customHeight="1">
      <c r="A18" s="3">
        <v>16</v>
      </c>
      <c r="B18" s="8"/>
      <c r="C18" s="9"/>
      <c r="D18" s="9"/>
      <c r="E18" s="9"/>
      <c r="F18" s="9"/>
      <c r="G18" s="13">
        <f t="shared" si="0"/>
        <v>0</v>
      </c>
      <c r="H18" s="7">
        <v>5000</v>
      </c>
      <c r="I18" s="7"/>
      <c r="J18" s="13">
        <f t="shared" si="1"/>
        <v>0</v>
      </c>
      <c r="K18" s="14">
        <f t="shared" si="2"/>
        <v>0</v>
      </c>
      <c r="L18" s="14">
        <f t="shared" si="3"/>
        <v>0</v>
      </c>
    </row>
    <row r="19" spans="1:13" ht="18.75" customHeight="1">
      <c r="A19" s="3">
        <v>17</v>
      </c>
      <c r="B19" s="8"/>
      <c r="C19" s="9"/>
      <c r="D19" s="9"/>
      <c r="E19" s="9"/>
      <c r="F19" s="9"/>
      <c r="G19" s="13">
        <f t="shared" si="0"/>
        <v>0</v>
      </c>
      <c r="H19" s="7">
        <v>5000</v>
      </c>
      <c r="I19" s="7"/>
      <c r="J19" s="13">
        <f t="shared" si="1"/>
        <v>0</v>
      </c>
      <c r="K19" s="14">
        <f t="shared" si="2"/>
        <v>0</v>
      </c>
      <c r="L19" s="14">
        <f t="shared" si="3"/>
        <v>0</v>
      </c>
    </row>
    <row r="20" spans="1:13" ht="18.75" customHeight="1">
      <c r="A20" s="3">
        <v>18</v>
      </c>
      <c r="B20" s="8"/>
      <c r="C20" s="9"/>
      <c r="D20" s="9"/>
      <c r="E20" s="9"/>
      <c r="F20" s="9"/>
      <c r="G20" s="13">
        <f t="shared" si="0"/>
        <v>0</v>
      </c>
      <c r="H20" s="7">
        <v>5000</v>
      </c>
      <c r="I20" s="7"/>
      <c r="J20" s="13">
        <f t="shared" si="1"/>
        <v>0</v>
      </c>
      <c r="K20" s="14">
        <f t="shared" si="2"/>
        <v>0</v>
      </c>
      <c r="L20" s="14">
        <f t="shared" si="3"/>
        <v>0</v>
      </c>
    </row>
    <row r="21" spans="1:13" ht="18.75" customHeight="1">
      <c r="A21" s="3">
        <v>19</v>
      </c>
      <c r="B21" s="8"/>
      <c r="C21" s="9"/>
      <c r="D21" s="9"/>
      <c r="E21" s="9"/>
      <c r="F21" s="9"/>
      <c r="G21" s="13">
        <f t="shared" si="0"/>
        <v>0</v>
      </c>
      <c r="H21" s="7">
        <v>5000</v>
      </c>
      <c r="I21" s="7"/>
      <c r="J21" s="13">
        <f t="shared" si="1"/>
        <v>0</v>
      </c>
      <c r="K21" s="14">
        <f t="shared" si="2"/>
        <v>0</v>
      </c>
      <c r="L21" s="14">
        <f t="shared" si="3"/>
        <v>0</v>
      </c>
    </row>
    <row r="22" spans="1:13" ht="18.75" customHeight="1">
      <c r="A22" s="3">
        <v>20</v>
      </c>
      <c r="B22" s="8"/>
      <c r="C22" s="9"/>
      <c r="D22" s="9"/>
      <c r="E22" s="9"/>
      <c r="F22" s="9"/>
      <c r="G22" s="13">
        <f t="shared" si="0"/>
        <v>0</v>
      </c>
      <c r="H22" s="7">
        <v>5000</v>
      </c>
      <c r="I22" s="7"/>
      <c r="J22" s="13">
        <f t="shared" si="1"/>
        <v>0</v>
      </c>
      <c r="K22" s="14">
        <f t="shared" si="2"/>
        <v>0</v>
      </c>
      <c r="L22" s="14">
        <f t="shared" si="3"/>
        <v>0</v>
      </c>
    </row>
    <row r="23" spans="1:13" ht="18.75" customHeight="1">
      <c r="A23" s="3">
        <v>21</v>
      </c>
      <c r="B23" s="8"/>
      <c r="C23" s="9"/>
      <c r="D23" s="9"/>
      <c r="E23" s="9"/>
      <c r="F23" s="9"/>
      <c r="G23" s="13">
        <f t="shared" si="0"/>
        <v>0</v>
      </c>
      <c r="H23" s="7">
        <v>5000</v>
      </c>
      <c r="I23" s="7"/>
      <c r="J23" s="13">
        <f t="shared" si="1"/>
        <v>0</v>
      </c>
      <c r="K23" s="14">
        <f t="shared" si="2"/>
        <v>0</v>
      </c>
      <c r="L23" s="14">
        <f t="shared" si="3"/>
        <v>0</v>
      </c>
    </row>
    <row r="24" spans="1:13" ht="18.75" customHeight="1">
      <c r="A24" s="3">
        <v>22</v>
      </c>
      <c r="B24" s="8"/>
      <c r="C24" s="9"/>
      <c r="D24" s="9"/>
      <c r="E24" s="9"/>
      <c r="F24" s="9"/>
      <c r="G24" s="13">
        <f t="shared" si="0"/>
        <v>0</v>
      </c>
      <c r="H24" s="7">
        <v>5000</v>
      </c>
      <c r="I24" s="7"/>
      <c r="J24" s="13">
        <f t="shared" si="1"/>
        <v>0</v>
      </c>
      <c r="K24" s="14">
        <f t="shared" si="2"/>
        <v>0</v>
      </c>
      <c r="L24" s="14">
        <f t="shared" si="3"/>
        <v>0</v>
      </c>
    </row>
    <row r="25" spans="1:13" ht="18.75" customHeight="1">
      <c r="A25" s="3">
        <v>23</v>
      </c>
      <c r="B25" s="8"/>
      <c r="C25" s="9"/>
      <c r="D25" s="9"/>
      <c r="E25" s="9"/>
      <c r="F25" s="9"/>
      <c r="G25" s="13">
        <f t="shared" si="0"/>
        <v>0</v>
      </c>
      <c r="H25" s="7">
        <v>5000</v>
      </c>
      <c r="I25" s="7"/>
      <c r="J25" s="13">
        <f t="shared" si="1"/>
        <v>0</v>
      </c>
      <c r="K25" s="14">
        <f t="shared" si="2"/>
        <v>0</v>
      </c>
      <c r="L25" s="14">
        <f t="shared" si="3"/>
        <v>0</v>
      </c>
    </row>
    <row r="26" spans="1:13" ht="18.75" customHeight="1">
      <c r="A26" s="3">
        <v>24</v>
      </c>
      <c r="B26" s="8"/>
      <c r="C26" s="9"/>
      <c r="D26" s="9"/>
      <c r="E26" s="9"/>
      <c r="F26" s="9"/>
      <c r="G26" s="13">
        <f t="shared" si="0"/>
        <v>0</v>
      </c>
      <c r="H26" s="7">
        <v>5000</v>
      </c>
      <c r="I26" s="7"/>
      <c r="J26" s="13">
        <f t="shared" si="1"/>
        <v>0</v>
      </c>
      <c r="K26" s="14">
        <f t="shared" si="2"/>
        <v>0</v>
      </c>
      <c r="L26" s="14">
        <f t="shared" si="3"/>
        <v>0</v>
      </c>
    </row>
    <row r="27" spans="1:13" ht="18.75" customHeight="1">
      <c r="A27" s="3">
        <v>25</v>
      </c>
      <c r="B27" s="8"/>
      <c r="C27" s="9"/>
      <c r="D27" s="9"/>
      <c r="E27" s="9"/>
      <c r="F27" s="9"/>
      <c r="G27" s="13">
        <f t="shared" si="0"/>
        <v>0</v>
      </c>
      <c r="H27" s="7">
        <v>5000</v>
      </c>
      <c r="I27" s="7"/>
      <c r="J27" s="13">
        <f t="shared" si="1"/>
        <v>0</v>
      </c>
      <c r="K27" s="14">
        <f t="shared" si="2"/>
        <v>0</v>
      </c>
      <c r="L27" s="14">
        <f t="shared" si="3"/>
        <v>0</v>
      </c>
    </row>
    <row r="28" spans="1:13" ht="14.25">
      <c r="A28" s="2"/>
      <c r="B28" s="3"/>
      <c r="C28" s="2"/>
      <c r="D28" s="2"/>
      <c r="E28" s="2"/>
      <c r="F28" s="2"/>
      <c r="G28" s="2"/>
    </row>
    <row r="29" spans="1:13" ht="18.75">
      <c r="A29" s="15" t="s">
        <v>33</v>
      </c>
      <c r="B29" s="3"/>
      <c r="C29" s="2"/>
      <c r="D29" s="2"/>
      <c r="E29" s="2"/>
      <c r="F29" s="2"/>
      <c r="G29" s="2"/>
      <c r="L29" s="11" t="s">
        <v>22</v>
      </c>
      <c r="M29" s="12" t="s">
        <v>23</v>
      </c>
    </row>
    <row r="30" spans="1:13" ht="14.25">
      <c r="A30" s="2"/>
      <c r="B30" s="3"/>
      <c r="C30" s="2"/>
      <c r="D30" s="2"/>
      <c r="E30" s="2"/>
      <c r="F30" s="2"/>
      <c r="G30" s="2"/>
    </row>
    <row r="31" spans="1:13" ht="14.25">
      <c r="A31" s="2"/>
    </row>
    <row r="32" spans="1:13" ht="14.25">
      <c r="A32" s="2"/>
    </row>
    <row r="33" spans="1:3" ht="14.25">
      <c r="A33" s="2"/>
    </row>
    <row r="47" spans="1:3" ht="14.25">
      <c r="B47" s="4"/>
      <c r="C47" s="4"/>
    </row>
    <row r="48" spans="1:3" ht="14.25">
      <c r="B48" s="4"/>
      <c r="C48" s="4"/>
    </row>
    <row r="49" spans="2:3" ht="14.25">
      <c r="B49" s="4"/>
      <c r="C49" s="4"/>
    </row>
    <row r="50" spans="2:3" ht="14.25">
      <c r="B50" s="4"/>
      <c r="C50" s="4"/>
    </row>
    <row r="51" spans="2:3" ht="14.25">
      <c r="B51" s="4"/>
      <c r="C51" s="4"/>
    </row>
    <row r="52" spans="2:3" ht="14.25">
      <c r="B52" s="4"/>
      <c r="C52" s="4"/>
    </row>
    <row r="53" spans="2:3" ht="14.25">
      <c r="B53" s="4"/>
      <c r="C53" s="4"/>
    </row>
    <row r="54" spans="2:3" ht="14.25">
      <c r="B54" s="4"/>
      <c r="C54" s="4"/>
    </row>
  </sheetData>
  <sheetProtection password="90C5" sheet="1" objects="1" scenarios="1"/>
  <mergeCells count="1">
    <mergeCell ref="A1:L1"/>
  </mergeCells>
  <phoneticPr fontId="1" type="noConversion"/>
  <hyperlinks>
    <hyperlink ref="L29" r:id="rId1"/>
  </hyperlink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horizontalDpi="200" verticalDpi="200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4"/>
  <sheetViews>
    <sheetView view="pageBreakPreview" zoomScaleNormal="100" zoomScaleSheetLayoutView="100" workbookViewId="0">
      <selection sqref="A1:L1"/>
    </sheetView>
  </sheetViews>
  <sheetFormatPr defaultRowHeight="13.5"/>
  <cols>
    <col min="1" max="1" width="5.625" customWidth="1"/>
    <col min="2" max="2" width="12.5" style="1" customWidth="1"/>
    <col min="3" max="3" width="12.5" hidden="1" customWidth="1"/>
    <col min="4" max="4" width="12.5" customWidth="1"/>
    <col min="5" max="7" width="12.5" hidden="1" customWidth="1"/>
    <col min="8" max="9" width="12.5" customWidth="1"/>
    <col min="10" max="10" width="12.5" hidden="1" customWidth="1"/>
    <col min="11" max="12" width="12.5" customWidth="1"/>
  </cols>
  <sheetData>
    <row r="1" spans="1:12" ht="30" customHeight="1">
      <c r="A1" s="16" t="s">
        <v>28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18.75" customHeight="1">
      <c r="A2" s="1" t="s">
        <v>0</v>
      </c>
      <c r="B2" s="1" t="s">
        <v>1</v>
      </c>
      <c r="C2" s="10" t="s">
        <v>29</v>
      </c>
      <c r="D2" s="10" t="s">
        <v>30</v>
      </c>
      <c r="E2" s="10" t="s">
        <v>4</v>
      </c>
      <c r="F2" s="10" t="s">
        <v>3</v>
      </c>
      <c r="G2" s="1" t="s">
        <v>2</v>
      </c>
      <c r="H2" s="1" t="s">
        <v>7</v>
      </c>
      <c r="I2" s="1" t="s">
        <v>8</v>
      </c>
      <c r="J2" s="1" t="s">
        <v>19</v>
      </c>
      <c r="K2" s="1" t="s">
        <v>9</v>
      </c>
      <c r="L2" s="1" t="s">
        <v>31</v>
      </c>
    </row>
    <row r="3" spans="1:12" ht="18.75" customHeight="1">
      <c r="A3" s="3">
        <v>1</v>
      </c>
      <c r="B3" s="8"/>
      <c r="C3" s="9"/>
      <c r="D3" s="9">
        <v>9910</v>
      </c>
      <c r="E3" s="9"/>
      <c r="F3" s="9"/>
      <c r="G3" s="13">
        <f t="shared" ref="G3:G27" si="0">SUM(C3:F3)</f>
        <v>9910</v>
      </c>
      <c r="H3" s="7">
        <v>5000</v>
      </c>
      <c r="I3" s="7"/>
      <c r="J3" s="13"/>
      <c r="K3" s="14">
        <f t="shared" ref="K3:K12" si="1">ROUND(IF(D3-(H3+I3)/0.8&lt;=0,0,IF((D3-(H3+I3+2910)/0.8)&lt;=0,(D3*0.8-H3-I3)*0.03/(1-0.8*0.03),IF((D3-(H3+I3+11010)/0.8)&lt;=0,(0.1*(0.8*D3-H3-I3)-210)/(1-0.8*0.1),IF((D3-(H3+I3+21410)/0.8)&lt;=0,(0.2*(D3*0.8-H3-I3)-1410)/(1-0.8*0.2),IF((D3-(H3+I3+28910)/0.8)&lt;=0,(0.25*(D3*0.8-H3-I3)-2660)/(1-0.8*0.25),IF((D3-(H3+I3+42910)/0.8)&lt;=0,(0.3*(D3*0.8-H3-I3)-4410)/(1-0.8*0.3),IF((D3-(H3+I3+59160)/0.8)&lt;=0,(0.35*(D3*0.8-H3-I3)-7160)/(1-0.8*0.35),(0.45*(D3*0.8-H3-I3)-15160)/(1-0.8*0.45)))))))),2)</f>
        <v>90</v>
      </c>
      <c r="L3" s="14">
        <f>K3+D3</f>
        <v>10000</v>
      </c>
    </row>
    <row r="4" spans="1:12" ht="18.75" customHeight="1">
      <c r="A4" s="3">
        <v>2</v>
      </c>
      <c r="B4" s="8"/>
      <c r="C4" s="9"/>
      <c r="D4" s="9">
        <v>20260</v>
      </c>
      <c r="E4" s="9"/>
      <c r="F4" s="9"/>
      <c r="G4" s="13">
        <f t="shared" si="0"/>
        <v>20260</v>
      </c>
      <c r="H4" s="7">
        <v>5000</v>
      </c>
      <c r="I4" s="7"/>
      <c r="J4" s="13"/>
      <c r="K4" s="14">
        <f t="shared" si="1"/>
        <v>990</v>
      </c>
      <c r="L4" s="14">
        <f t="shared" ref="L4:L27" si="2">K4+D4</f>
        <v>21250</v>
      </c>
    </row>
    <row r="5" spans="1:12" ht="18.75" customHeight="1">
      <c r="A5" s="3">
        <v>3</v>
      </c>
      <c r="B5" s="8"/>
      <c r="C5" s="9"/>
      <c r="D5" s="9">
        <v>33910</v>
      </c>
      <c r="E5" s="9"/>
      <c r="F5" s="9"/>
      <c r="G5" s="13">
        <f t="shared" si="0"/>
        <v>33910</v>
      </c>
      <c r="H5" s="7">
        <v>5000</v>
      </c>
      <c r="I5" s="7"/>
      <c r="J5" s="13"/>
      <c r="K5" s="14">
        <f t="shared" si="1"/>
        <v>3590</v>
      </c>
      <c r="L5" s="14">
        <f t="shared" si="2"/>
        <v>37500</v>
      </c>
    </row>
    <row r="6" spans="1:12" ht="18.75" customHeight="1">
      <c r="A6" s="3">
        <v>4</v>
      </c>
      <c r="B6" s="8"/>
      <c r="C6" s="9"/>
      <c r="D6" s="9">
        <v>43910</v>
      </c>
      <c r="E6" s="9"/>
      <c r="F6" s="9"/>
      <c r="G6" s="13">
        <f t="shared" si="0"/>
        <v>43910</v>
      </c>
      <c r="H6" s="7">
        <v>5000</v>
      </c>
      <c r="I6" s="7"/>
      <c r="J6" s="13"/>
      <c r="K6" s="14">
        <f t="shared" si="1"/>
        <v>6090</v>
      </c>
      <c r="L6" s="14">
        <f t="shared" si="2"/>
        <v>50000</v>
      </c>
    </row>
    <row r="7" spans="1:12" ht="18.75" customHeight="1">
      <c r="A7" s="3">
        <v>5</v>
      </c>
      <c r="B7" s="8"/>
      <c r="C7" s="9"/>
      <c r="D7" s="9">
        <v>62910</v>
      </c>
      <c r="E7" s="9"/>
      <c r="F7" s="9"/>
      <c r="G7" s="13">
        <f t="shared" si="0"/>
        <v>62910</v>
      </c>
      <c r="H7" s="7">
        <v>5000</v>
      </c>
      <c r="I7" s="7"/>
      <c r="J7" s="13"/>
      <c r="K7" s="14">
        <f t="shared" si="1"/>
        <v>12090</v>
      </c>
      <c r="L7" s="14">
        <f t="shared" si="2"/>
        <v>75000</v>
      </c>
    </row>
    <row r="8" spans="1:12" ht="18.75" customHeight="1">
      <c r="A8" s="3">
        <v>6</v>
      </c>
      <c r="B8" s="8"/>
      <c r="C8" s="9"/>
      <c r="D8" s="9">
        <v>85410</v>
      </c>
      <c r="E8" s="9"/>
      <c r="F8" s="9"/>
      <c r="G8" s="13">
        <f t="shared" si="0"/>
        <v>85410</v>
      </c>
      <c r="H8" s="7">
        <v>5000</v>
      </c>
      <c r="I8" s="7"/>
      <c r="J8" s="13"/>
      <c r="K8" s="14">
        <f t="shared" si="1"/>
        <v>20840</v>
      </c>
      <c r="L8" s="14">
        <f t="shared" si="2"/>
        <v>106250</v>
      </c>
    </row>
    <row r="9" spans="1:12" ht="18.75" customHeight="1">
      <c r="A9" s="3">
        <v>7</v>
      </c>
      <c r="B9" s="8"/>
      <c r="C9" s="9"/>
      <c r="D9" s="9">
        <v>4000</v>
      </c>
      <c r="E9" s="9"/>
      <c r="F9" s="9"/>
      <c r="G9" s="13">
        <f t="shared" si="0"/>
        <v>4000</v>
      </c>
      <c r="H9" s="7">
        <v>5000</v>
      </c>
      <c r="I9" s="7"/>
      <c r="J9" s="13"/>
      <c r="K9" s="14">
        <f t="shared" si="1"/>
        <v>0</v>
      </c>
      <c r="L9" s="14">
        <f t="shared" si="2"/>
        <v>4000</v>
      </c>
    </row>
    <row r="10" spans="1:12" ht="18.75" customHeight="1">
      <c r="A10" s="3">
        <v>8</v>
      </c>
      <c r="B10" s="8"/>
      <c r="C10" s="9"/>
      <c r="D10" s="9"/>
      <c r="E10" s="9"/>
      <c r="F10" s="9"/>
      <c r="G10" s="13">
        <f t="shared" si="0"/>
        <v>0</v>
      </c>
      <c r="H10" s="7">
        <v>5000</v>
      </c>
      <c r="I10" s="7"/>
      <c r="J10" s="13"/>
      <c r="K10" s="14">
        <f t="shared" si="1"/>
        <v>0</v>
      </c>
      <c r="L10" s="14">
        <f t="shared" si="2"/>
        <v>0</v>
      </c>
    </row>
    <row r="11" spans="1:12" ht="18.75" customHeight="1">
      <c r="A11" s="3">
        <v>9</v>
      </c>
      <c r="B11" s="8"/>
      <c r="C11" s="9"/>
      <c r="D11" s="9"/>
      <c r="E11" s="9"/>
      <c r="F11" s="9"/>
      <c r="G11" s="13">
        <f t="shared" si="0"/>
        <v>0</v>
      </c>
      <c r="H11" s="7">
        <v>5000</v>
      </c>
      <c r="I11" s="7"/>
      <c r="J11" s="13"/>
      <c r="K11" s="14">
        <f t="shared" si="1"/>
        <v>0</v>
      </c>
      <c r="L11" s="14">
        <f t="shared" si="2"/>
        <v>0</v>
      </c>
    </row>
    <row r="12" spans="1:12" ht="18.75" customHeight="1">
      <c r="A12" s="3">
        <v>10</v>
      </c>
      <c r="B12" s="8"/>
      <c r="C12" s="9"/>
      <c r="D12" s="9"/>
      <c r="E12" s="9"/>
      <c r="F12" s="9"/>
      <c r="G12" s="13">
        <f t="shared" si="0"/>
        <v>0</v>
      </c>
      <c r="H12" s="7">
        <v>5000</v>
      </c>
      <c r="I12" s="7"/>
      <c r="J12" s="13"/>
      <c r="K12" s="14">
        <f t="shared" si="1"/>
        <v>0</v>
      </c>
      <c r="L12" s="14">
        <f t="shared" si="2"/>
        <v>0</v>
      </c>
    </row>
    <row r="13" spans="1:12" ht="18.75" customHeight="1">
      <c r="A13" s="3">
        <v>11</v>
      </c>
      <c r="B13" s="8"/>
      <c r="C13" s="9"/>
      <c r="D13" s="9"/>
      <c r="E13" s="9"/>
      <c r="F13" s="9"/>
      <c r="G13" s="13">
        <f t="shared" si="0"/>
        <v>0</v>
      </c>
      <c r="H13" s="7">
        <v>5000</v>
      </c>
      <c r="I13" s="7"/>
      <c r="J13" s="13"/>
      <c r="K13" s="14">
        <f>ROUND(IF(D13-(H13+I13)/0.8&lt;=0,0,IF((D13-(H13+I13+2910)/0.8)&lt;=0,(D13*0.8-H13-I13)*0.03/(1-0.8*0.03),IF((D13-(H13+I13+11010)/0.8)&lt;=0,(0.1*(0.8*D13-H13-I13)-210)/(1-0.8*0.1),IF((D13-(H13+I13+21410)/0.8)&lt;=0,(0.2*(D13*0.8-H13-I13)-1410)/(1-0.8*0.2),IF((D13-(H13+I13+28910)/0.8)&lt;=0,(0.25*(D13*0.8-H13-I13)-2660)/(1-0.8*0.25),IF((D13-(H13+I13+42910)/0.8)&lt;=0,(0.3*(D13*0.8-H13-I13)-4410)/(1-0.8*0.3),IF((D13-(H13+I13+59160)/0.8)&lt;=0,(0.35*(D13*0.8-H13-I13)-7160)/(1-0.8*0.35),(0.45*(D13*0.8-H13-I13)-15160)/(1-0.8*0.45)))))))),2)</f>
        <v>0</v>
      </c>
      <c r="L13" s="14">
        <f t="shared" si="2"/>
        <v>0</v>
      </c>
    </row>
    <row r="14" spans="1:12" ht="18.75" customHeight="1">
      <c r="A14" s="3">
        <v>12</v>
      </c>
      <c r="B14" s="8"/>
      <c r="C14" s="9"/>
      <c r="D14" s="9"/>
      <c r="E14" s="9"/>
      <c r="F14" s="9"/>
      <c r="G14" s="13">
        <f t="shared" si="0"/>
        <v>0</v>
      </c>
      <c r="H14" s="7">
        <v>5000</v>
      </c>
      <c r="I14" s="7"/>
      <c r="J14" s="13"/>
      <c r="K14" s="14">
        <f t="shared" ref="K14:K27" si="3">ROUND(IF(D14-(H14+I14)/0.8&lt;=0,0,IF((D14-(H14+I14+2910)/0.8)&lt;=0,(D14*0.8-H14-I14)*0.03/(1-0.8*0.03),IF((D14-(H14+I14+11010)/0.8)&lt;=0,(0.1*(0.8*D14-H14-I14)-210)/(1-0.8*0.1),IF((D14-(H14+I14+21410)/0.8)&lt;=0,(0.2*(D14*0.8-H14-I14)-1410)/(1-0.8*0.2),IF((D14-(H14+I14+28910)/0.8)&lt;=0,(0.25*(D14*0.8-H14-I14)-2660)/(1-0.8*0.25),IF((D14-(H14+I14+42910)/0.8)&lt;=0,(0.3*(D14*0.8-H14-I14)-4410)/(1-0.8*0.3),IF((D14-(H14+I14+59160)/0.8)&lt;=0,(0.35*(D14*0.8-H14-I14)-7160)/(1-0.8*0.35),(0.45*(D14*0.8-H14-I14)-15160)/(1-0.8*0.45)))))))),2)</f>
        <v>0</v>
      </c>
      <c r="L14" s="14">
        <f t="shared" si="2"/>
        <v>0</v>
      </c>
    </row>
    <row r="15" spans="1:12" ht="18.75" customHeight="1">
      <c r="A15" s="3">
        <v>13</v>
      </c>
      <c r="B15" s="8"/>
      <c r="C15" s="9"/>
      <c r="D15" s="9"/>
      <c r="E15" s="9"/>
      <c r="F15" s="9"/>
      <c r="G15" s="13">
        <f t="shared" si="0"/>
        <v>0</v>
      </c>
      <c r="H15" s="7">
        <v>5000</v>
      </c>
      <c r="I15" s="7"/>
      <c r="J15" s="13"/>
      <c r="K15" s="14">
        <f t="shared" si="3"/>
        <v>0</v>
      </c>
      <c r="L15" s="14">
        <f t="shared" si="2"/>
        <v>0</v>
      </c>
    </row>
    <row r="16" spans="1:12" ht="18.75" customHeight="1">
      <c r="A16" s="3">
        <v>14</v>
      </c>
      <c r="B16" s="8"/>
      <c r="C16" s="9"/>
      <c r="D16" s="9"/>
      <c r="E16" s="9"/>
      <c r="F16" s="9"/>
      <c r="G16" s="13">
        <f t="shared" si="0"/>
        <v>0</v>
      </c>
      <c r="H16" s="7">
        <v>5000</v>
      </c>
      <c r="I16" s="7"/>
      <c r="J16" s="13"/>
      <c r="K16" s="14">
        <f t="shared" si="3"/>
        <v>0</v>
      </c>
      <c r="L16" s="14">
        <f t="shared" si="2"/>
        <v>0</v>
      </c>
    </row>
    <row r="17" spans="1:13" ht="18.75" customHeight="1">
      <c r="A17" s="3">
        <v>15</v>
      </c>
      <c r="B17" s="8"/>
      <c r="C17" s="9"/>
      <c r="D17" s="9"/>
      <c r="E17" s="9"/>
      <c r="F17" s="9"/>
      <c r="G17" s="13">
        <f t="shared" si="0"/>
        <v>0</v>
      </c>
      <c r="H17" s="7">
        <v>5000</v>
      </c>
      <c r="I17" s="7"/>
      <c r="J17" s="13"/>
      <c r="K17" s="14">
        <f t="shared" si="3"/>
        <v>0</v>
      </c>
      <c r="L17" s="14">
        <f t="shared" si="2"/>
        <v>0</v>
      </c>
    </row>
    <row r="18" spans="1:13" ht="18.75" customHeight="1">
      <c r="A18" s="3">
        <v>16</v>
      </c>
      <c r="B18" s="8"/>
      <c r="C18" s="9"/>
      <c r="D18" s="9"/>
      <c r="E18" s="9"/>
      <c r="F18" s="9"/>
      <c r="G18" s="13">
        <f t="shared" si="0"/>
        <v>0</v>
      </c>
      <c r="H18" s="7">
        <v>5000</v>
      </c>
      <c r="I18" s="7"/>
      <c r="J18" s="13"/>
      <c r="K18" s="14">
        <f t="shared" si="3"/>
        <v>0</v>
      </c>
      <c r="L18" s="14">
        <f t="shared" si="2"/>
        <v>0</v>
      </c>
    </row>
    <row r="19" spans="1:13" ht="18.75" customHeight="1">
      <c r="A19" s="3">
        <v>17</v>
      </c>
      <c r="B19" s="8"/>
      <c r="C19" s="9"/>
      <c r="D19" s="9"/>
      <c r="E19" s="9"/>
      <c r="F19" s="9"/>
      <c r="G19" s="13">
        <f t="shared" si="0"/>
        <v>0</v>
      </c>
      <c r="H19" s="7">
        <v>5000</v>
      </c>
      <c r="I19" s="7"/>
      <c r="J19" s="13"/>
      <c r="K19" s="14">
        <f t="shared" si="3"/>
        <v>0</v>
      </c>
      <c r="L19" s="14">
        <f t="shared" si="2"/>
        <v>0</v>
      </c>
    </row>
    <row r="20" spans="1:13" ht="18.75" customHeight="1">
      <c r="A20" s="3">
        <v>18</v>
      </c>
      <c r="B20" s="8"/>
      <c r="C20" s="9"/>
      <c r="D20" s="9"/>
      <c r="E20" s="9"/>
      <c r="F20" s="9"/>
      <c r="G20" s="13">
        <f t="shared" si="0"/>
        <v>0</v>
      </c>
      <c r="H20" s="7">
        <v>5000</v>
      </c>
      <c r="I20" s="7"/>
      <c r="J20" s="13"/>
      <c r="K20" s="14">
        <f t="shared" si="3"/>
        <v>0</v>
      </c>
      <c r="L20" s="14">
        <f t="shared" si="2"/>
        <v>0</v>
      </c>
    </row>
    <row r="21" spans="1:13" ht="18.75" customHeight="1">
      <c r="A21" s="3">
        <v>19</v>
      </c>
      <c r="B21" s="8"/>
      <c r="C21" s="9"/>
      <c r="D21" s="9"/>
      <c r="E21" s="9"/>
      <c r="F21" s="9"/>
      <c r="G21" s="13">
        <f t="shared" si="0"/>
        <v>0</v>
      </c>
      <c r="H21" s="7">
        <v>5000</v>
      </c>
      <c r="I21" s="7"/>
      <c r="J21" s="13"/>
      <c r="K21" s="14">
        <f t="shared" si="3"/>
        <v>0</v>
      </c>
      <c r="L21" s="14">
        <f t="shared" si="2"/>
        <v>0</v>
      </c>
    </row>
    <row r="22" spans="1:13" ht="18.75" customHeight="1">
      <c r="A22" s="3">
        <v>20</v>
      </c>
      <c r="B22" s="8"/>
      <c r="C22" s="9"/>
      <c r="D22" s="9"/>
      <c r="E22" s="9"/>
      <c r="F22" s="9"/>
      <c r="G22" s="13">
        <f t="shared" si="0"/>
        <v>0</v>
      </c>
      <c r="H22" s="7">
        <v>5000</v>
      </c>
      <c r="I22" s="7"/>
      <c r="J22" s="13"/>
      <c r="K22" s="14">
        <f t="shared" si="3"/>
        <v>0</v>
      </c>
      <c r="L22" s="14">
        <f t="shared" si="2"/>
        <v>0</v>
      </c>
    </row>
    <row r="23" spans="1:13" ht="18.75" customHeight="1">
      <c r="A23" s="3">
        <v>21</v>
      </c>
      <c r="B23" s="8"/>
      <c r="C23" s="9"/>
      <c r="D23" s="9"/>
      <c r="E23" s="9"/>
      <c r="F23" s="9"/>
      <c r="G23" s="13">
        <f t="shared" si="0"/>
        <v>0</v>
      </c>
      <c r="H23" s="7">
        <v>5000</v>
      </c>
      <c r="I23" s="7"/>
      <c r="J23" s="13"/>
      <c r="K23" s="14">
        <f t="shared" si="3"/>
        <v>0</v>
      </c>
      <c r="L23" s="14">
        <f t="shared" si="2"/>
        <v>0</v>
      </c>
    </row>
    <row r="24" spans="1:13" ht="18.75" customHeight="1">
      <c r="A24" s="3">
        <v>22</v>
      </c>
      <c r="B24" s="8"/>
      <c r="C24" s="9"/>
      <c r="D24" s="9"/>
      <c r="E24" s="9"/>
      <c r="F24" s="9"/>
      <c r="G24" s="13">
        <f t="shared" si="0"/>
        <v>0</v>
      </c>
      <c r="H24" s="7">
        <v>5000</v>
      </c>
      <c r="I24" s="7"/>
      <c r="J24" s="13"/>
      <c r="K24" s="14">
        <f t="shared" si="3"/>
        <v>0</v>
      </c>
      <c r="L24" s="14">
        <f t="shared" si="2"/>
        <v>0</v>
      </c>
    </row>
    <row r="25" spans="1:13" ht="18.75" customHeight="1">
      <c r="A25" s="3">
        <v>23</v>
      </c>
      <c r="B25" s="8"/>
      <c r="C25" s="9"/>
      <c r="D25" s="9"/>
      <c r="E25" s="9"/>
      <c r="F25" s="9"/>
      <c r="G25" s="13">
        <f t="shared" si="0"/>
        <v>0</v>
      </c>
      <c r="H25" s="7">
        <v>5000</v>
      </c>
      <c r="I25" s="7"/>
      <c r="J25" s="13"/>
      <c r="K25" s="14">
        <f t="shared" si="3"/>
        <v>0</v>
      </c>
      <c r="L25" s="14">
        <f t="shared" si="2"/>
        <v>0</v>
      </c>
    </row>
    <row r="26" spans="1:13" ht="18.75" customHeight="1">
      <c r="A26" s="3">
        <v>24</v>
      </c>
      <c r="B26" s="8"/>
      <c r="C26" s="9"/>
      <c r="D26" s="9"/>
      <c r="E26" s="9"/>
      <c r="F26" s="9"/>
      <c r="G26" s="13">
        <f t="shared" si="0"/>
        <v>0</v>
      </c>
      <c r="H26" s="7">
        <v>5000</v>
      </c>
      <c r="I26" s="7"/>
      <c r="J26" s="13"/>
      <c r="K26" s="14">
        <f t="shared" si="3"/>
        <v>0</v>
      </c>
      <c r="L26" s="14">
        <f t="shared" si="2"/>
        <v>0</v>
      </c>
    </row>
    <row r="27" spans="1:13" ht="18.75" customHeight="1">
      <c r="A27" s="3">
        <v>25</v>
      </c>
      <c r="B27" s="8"/>
      <c r="C27" s="9"/>
      <c r="D27" s="9"/>
      <c r="E27" s="9"/>
      <c r="F27" s="9"/>
      <c r="G27" s="13">
        <f t="shared" si="0"/>
        <v>0</v>
      </c>
      <c r="H27" s="7">
        <v>5000</v>
      </c>
      <c r="I27" s="7"/>
      <c r="J27" s="13"/>
      <c r="K27" s="14">
        <f t="shared" si="3"/>
        <v>0</v>
      </c>
      <c r="L27" s="14">
        <f t="shared" si="2"/>
        <v>0</v>
      </c>
    </row>
    <row r="28" spans="1:13" ht="14.25">
      <c r="A28" s="2"/>
      <c r="B28" s="3"/>
      <c r="C28" s="2"/>
      <c r="D28" s="2"/>
      <c r="E28" s="2"/>
      <c r="F28" s="2"/>
      <c r="G28" s="2"/>
    </row>
    <row r="29" spans="1:13" ht="18.75">
      <c r="A29" s="15" t="s">
        <v>32</v>
      </c>
      <c r="B29" s="3"/>
      <c r="C29" s="2"/>
      <c r="D29" s="2"/>
      <c r="E29" s="2"/>
      <c r="F29" s="2"/>
      <c r="G29" s="2"/>
      <c r="L29" s="11" t="s">
        <v>22</v>
      </c>
      <c r="M29" s="12" t="s">
        <v>23</v>
      </c>
    </row>
    <row r="30" spans="1:13" ht="14.25">
      <c r="A30" s="2"/>
      <c r="B30" s="3"/>
      <c r="C30" s="2"/>
      <c r="D30" s="2"/>
      <c r="E30" s="2"/>
      <c r="F30" s="2"/>
      <c r="G30" s="2"/>
    </row>
    <row r="31" spans="1:13" ht="14.25">
      <c r="A31" s="2"/>
    </row>
    <row r="32" spans="1:13" ht="14.25">
      <c r="A32" s="2"/>
    </row>
    <row r="33" spans="1:3" ht="14.25">
      <c r="A33" s="2"/>
    </row>
    <row r="47" spans="1:3" ht="14.25">
      <c r="B47" s="4"/>
      <c r="C47" s="4"/>
    </row>
    <row r="48" spans="1:3" ht="14.25">
      <c r="B48" s="4"/>
      <c r="C48" s="4"/>
    </row>
    <row r="49" spans="2:3" ht="14.25">
      <c r="B49" s="4"/>
      <c r="C49" s="4"/>
    </row>
    <row r="50" spans="2:3" ht="14.25">
      <c r="B50" s="4"/>
      <c r="C50" s="4"/>
    </row>
    <row r="51" spans="2:3" ht="14.25">
      <c r="B51" s="4"/>
      <c r="C51" s="4"/>
    </row>
    <row r="52" spans="2:3" ht="14.25">
      <c r="B52" s="4"/>
      <c r="C52" s="4"/>
    </row>
    <row r="53" spans="2:3" ht="14.25">
      <c r="B53" s="4"/>
      <c r="C53" s="4"/>
    </row>
    <row r="54" spans="2:3" ht="14.25">
      <c r="B54" s="4"/>
      <c r="C54" s="4"/>
    </row>
  </sheetData>
  <sheetProtection password="90C5" sheet="1" objects="1" scenarios="1"/>
  <mergeCells count="1">
    <mergeCell ref="A1:L1"/>
  </mergeCells>
  <phoneticPr fontId="1" type="noConversion"/>
  <hyperlinks>
    <hyperlink ref="L29" r:id="rId1"/>
  </hyperlink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horizontalDpi="200" verticalDpi="200"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activeCell="F21" sqref="F21"/>
    </sheetView>
  </sheetViews>
  <sheetFormatPr defaultRowHeight="13.5"/>
  <cols>
    <col min="1" max="10" width="12.5" customWidth="1"/>
  </cols>
  <sheetData>
    <row r="1" spans="1:9" ht="15">
      <c r="A1" s="5" t="s">
        <v>11</v>
      </c>
      <c r="B1" s="2"/>
      <c r="C1" s="2"/>
      <c r="D1" s="2"/>
      <c r="E1" s="2"/>
      <c r="F1" s="2"/>
    </row>
    <row r="2" spans="1:9" ht="15">
      <c r="A2" s="5" t="s">
        <v>12</v>
      </c>
      <c r="B2" s="2"/>
      <c r="C2" s="2"/>
      <c r="D2" s="2"/>
      <c r="E2" s="2"/>
      <c r="F2" s="2"/>
    </row>
    <row r="3" spans="1:9" ht="15">
      <c r="A3" s="5" t="s">
        <v>13</v>
      </c>
      <c r="B3" s="2"/>
      <c r="C3" s="2"/>
      <c r="D3" s="2"/>
      <c r="E3" s="2"/>
      <c r="F3" s="2"/>
    </row>
    <row r="4" spans="1:9" ht="15">
      <c r="A4" s="5" t="s">
        <v>14</v>
      </c>
    </row>
    <row r="5" spans="1:9" ht="15">
      <c r="A5" s="5" t="s">
        <v>15</v>
      </c>
    </row>
    <row r="6" spans="1:9" ht="15">
      <c r="A6" s="5" t="s">
        <v>16</v>
      </c>
    </row>
    <row r="7" spans="1:9" ht="15">
      <c r="A7" s="5" t="s">
        <v>17</v>
      </c>
    </row>
    <row r="8" spans="1:9" ht="15">
      <c r="A8" s="5" t="s">
        <v>18</v>
      </c>
    </row>
    <row r="9" spans="1:9">
      <c r="A9" s="1"/>
      <c r="I9" s="1" t="s">
        <v>20</v>
      </c>
    </row>
    <row r="10" spans="1:9" ht="14.25">
      <c r="A10" s="1"/>
      <c r="B10" s="4">
        <v>36000</v>
      </c>
      <c r="C10" s="4"/>
      <c r="D10" s="4">
        <f t="shared" ref="D10:D15" si="0">B10/12</f>
        <v>3000</v>
      </c>
      <c r="E10" s="6">
        <v>0.03</v>
      </c>
      <c r="F10" s="4">
        <f t="shared" ref="F10:F15" si="1">5000+D10</f>
        <v>8000</v>
      </c>
      <c r="G10" s="4">
        <f t="shared" ref="G10:G16" si="2">D10*E10</f>
        <v>90</v>
      </c>
      <c r="H10" s="4"/>
      <c r="I10" s="4">
        <v>0</v>
      </c>
    </row>
    <row r="11" spans="1:9" ht="14.25">
      <c r="A11" s="4">
        <f t="shared" ref="A11:A16" si="3">B10</f>
        <v>36000</v>
      </c>
      <c r="B11" s="4">
        <v>144000</v>
      </c>
      <c r="C11" s="4">
        <f t="shared" ref="C11:C16" si="4">A11/12</f>
        <v>3000</v>
      </c>
      <c r="D11" s="4">
        <f t="shared" si="0"/>
        <v>12000</v>
      </c>
      <c r="E11" s="6">
        <v>0.1</v>
      </c>
      <c r="F11" s="4">
        <f t="shared" si="1"/>
        <v>17000</v>
      </c>
      <c r="G11" s="4">
        <f t="shared" si="2"/>
        <v>1200</v>
      </c>
      <c r="H11" s="4">
        <f t="shared" ref="H11:H16" si="5">D10*(E11-E10)</f>
        <v>210.00000000000003</v>
      </c>
      <c r="I11" s="4">
        <f t="shared" ref="I11:I16" si="6">I10+H11</f>
        <v>210.00000000000003</v>
      </c>
    </row>
    <row r="12" spans="1:9" ht="14.25">
      <c r="A12" s="4">
        <f t="shared" si="3"/>
        <v>144000</v>
      </c>
      <c r="B12" s="4">
        <v>300000</v>
      </c>
      <c r="C12" s="4">
        <f t="shared" si="4"/>
        <v>12000</v>
      </c>
      <c r="D12" s="4">
        <f t="shared" si="0"/>
        <v>25000</v>
      </c>
      <c r="E12" s="6">
        <v>0.2</v>
      </c>
      <c r="F12" s="4">
        <f t="shared" si="1"/>
        <v>30000</v>
      </c>
      <c r="G12" s="4">
        <f t="shared" si="2"/>
        <v>5000</v>
      </c>
      <c r="H12" s="4">
        <f t="shared" si="5"/>
        <v>1200</v>
      </c>
      <c r="I12" s="4">
        <f t="shared" si="6"/>
        <v>1410</v>
      </c>
    </row>
    <row r="13" spans="1:9" ht="14.25">
      <c r="A13" s="4">
        <f t="shared" si="3"/>
        <v>300000</v>
      </c>
      <c r="B13" s="4">
        <v>420000</v>
      </c>
      <c r="C13" s="4">
        <f t="shared" si="4"/>
        <v>25000</v>
      </c>
      <c r="D13" s="4">
        <f t="shared" si="0"/>
        <v>35000</v>
      </c>
      <c r="E13" s="6">
        <v>0.25</v>
      </c>
      <c r="F13" s="4">
        <f t="shared" si="1"/>
        <v>40000</v>
      </c>
      <c r="G13" s="4">
        <f t="shared" si="2"/>
        <v>8750</v>
      </c>
      <c r="H13" s="4">
        <f t="shared" si="5"/>
        <v>1249.9999999999998</v>
      </c>
      <c r="I13" s="4">
        <f t="shared" si="6"/>
        <v>2660</v>
      </c>
    </row>
    <row r="14" spans="1:9" ht="14.25">
      <c r="A14" s="4">
        <f t="shared" si="3"/>
        <v>420000</v>
      </c>
      <c r="B14" s="4">
        <v>660000</v>
      </c>
      <c r="C14" s="4">
        <f t="shared" si="4"/>
        <v>35000</v>
      </c>
      <c r="D14" s="4">
        <f t="shared" si="0"/>
        <v>55000</v>
      </c>
      <c r="E14" s="6">
        <v>0.3</v>
      </c>
      <c r="F14" s="4">
        <f t="shared" si="1"/>
        <v>60000</v>
      </c>
      <c r="G14" s="4">
        <f t="shared" si="2"/>
        <v>16500</v>
      </c>
      <c r="H14" s="4">
        <f t="shared" si="5"/>
        <v>1749.9999999999995</v>
      </c>
      <c r="I14" s="4">
        <f t="shared" si="6"/>
        <v>4410</v>
      </c>
    </row>
    <row r="15" spans="1:9" ht="14.25">
      <c r="A15" s="4">
        <f t="shared" si="3"/>
        <v>660000</v>
      </c>
      <c r="B15" s="4">
        <v>960000</v>
      </c>
      <c r="C15" s="4">
        <f t="shared" si="4"/>
        <v>55000</v>
      </c>
      <c r="D15" s="4">
        <f t="shared" si="0"/>
        <v>80000</v>
      </c>
      <c r="E15" s="6">
        <v>0.35</v>
      </c>
      <c r="F15" s="4">
        <f t="shared" si="1"/>
        <v>85000</v>
      </c>
      <c r="G15" s="4">
        <f t="shared" si="2"/>
        <v>28000</v>
      </c>
      <c r="H15" s="4">
        <f t="shared" si="5"/>
        <v>2749.9999999999995</v>
      </c>
      <c r="I15" s="4">
        <f t="shared" si="6"/>
        <v>7160</v>
      </c>
    </row>
    <row r="16" spans="1:9" ht="14.25">
      <c r="A16" s="4">
        <f t="shared" si="3"/>
        <v>960000</v>
      </c>
      <c r="B16" s="4"/>
      <c r="C16" s="4">
        <f t="shared" si="4"/>
        <v>80000</v>
      </c>
      <c r="D16" s="4"/>
      <c r="E16" s="6">
        <v>0.45</v>
      </c>
      <c r="F16" s="4"/>
      <c r="G16" s="4">
        <f t="shared" si="2"/>
        <v>0</v>
      </c>
      <c r="H16" s="4">
        <f t="shared" si="5"/>
        <v>8000.0000000000027</v>
      </c>
      <c r="I16" s="4">
        <f t="shared" si="6"/>
        <v>15160.000000000004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个人综合所得税计算表201810（月薪版）</vt:lpstr>
      <vt:lpstr>个人综合所得税计算表201811（月薪版） (税后工资)</vt:lpstr>
      <vt:lpstr>个人综合所得税计算表201811（月薪版） (税后劳务）</vt:lpstr>
      <vt:lpstr>备注</vt:lpstr>
      <vt:lpstr>'个人综合所得税计算表201810（月薪版）'!Print_Area</vt:lpstr>
      <vt:lpstr>'个人综合所得税计算表201811（月薪版） (税后工资)'!Print_Area</vt:lpstr>
      <vt:lpstr>'个人综合所得税计算表201811（月薪版） (税后劳务）'!Print_Area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2018-11-15T04:38:46Z</dcterms:modified>
</cp:coreProperties>
</file>